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14400" yWindow="-15" windowWidth="14445" windowHeight="12165"/>
  </bookViews>
  <sheets>
    <sheet name="Welding Parameter Calculation" sheetId="1" r:id="rId1"/>
    <sheet name="Processes" sheetId="2" state="hidden" r:id="rId2"/>
    <sheet name="SpeedUnits" sheetId="3" state="hidden" r:id="rId3"/>
    <sheet name="ROLUnits" sheetId="4" state="hidden" r:id="rId4"/>
    <sheet name="TimeUnits" sheetId="5" state="hidden" r:id="rId5"/>
    <sheet name="CalculationType" sheetId="7" state="hidden" r:id="rId6"/>
    <sheet name="TravelSpeed" sheetId="8" state="hidden" r:id="rId7"/>
    <sheet name="Waveform Controlled Calculation" sheetId="10" r:id="rId8"/>
    <sheet name="WaveformCalculationType" sheetId="11" state="hidden" r:id="rId9"/>
  </sheets>
  <definedNames>
    <definedName name="CalculationType">CalculationType!$A$1:$A$2</definedName>
    <definedName name="HICalculationType" localSheetId="7">#REF!</definedName>
    <definedName name="HICalculationType">#REF!</definedName>
    <definedName name="Processes">Processes!$A$1:$A$9</definedName>
    <definedName name="ROLUnits">ROLUnits!$A$1:$A$3</definedName>
    <definedName name="SpeedUnits">SpeedUnits!$A$1:$A$6</definedName>
    <definedName name="TimeUnits">TimeUnits!$A$1:$A$2</definedName>
    <definedName name="TravelSpeed">TravelSpeed!$A$1:$A$3</definedName>
    <definedName name="WaveformCalculationType">WaveformCalculationType!$A$1:$A$2</definedName>
  </definedNames>
  <calcPr calcId="125725"/>
</workbook>
</file>

<file path=xl/calcChain.xml><?xml version="1.0" encoding="utf-8"?>
<calcChain xmlns="http://schemas.openxmlformats.org/spreadsheetml/2006/main">
  <c r="AN49" i="1"/>
  <c r="AP49" s="1"/>
  <c r="AR49" s="1"/>
  <c r="AH49"/>
  <c r="AJ49" s="1"/>
  <c r="AF49"/>
  <c r="AA49"/>
  <c r="U49"/>
  <c r="W49" s="1"/>
  <c r="S49"/>
  <c r="N49"/>
  <c r="E49"/>
  <c r="AN48"/>
  <c r="AP48" s="1"/>
  <c r="AR48" s="1"/>
  <c r="AH48"/>
  <c r="AJ48" s="1"/>
  <c r="AF48"/>
  <c r="AA48"/>
  <c r="U48"/>
  <c r="W48" s="1"/>
  <c r="S48"/>
  <c r="N48"/>
  <c r="E48"/>
  <c r="AN47"/>
  <c r="AP47" s="1"/>
  <c r="AR47" s="1"/>
  <c r="AH47"/>
  <c r="AJ47" s="1"/>
  <c r="AF47"/>
  <c r="AA47"/>
  <c r="U47"/>
  <c r="W47" s="1"/>
  <c r="S47"/>
  <c r="N47"/>
  <c r="E47"/>
  <c r="AN46"/>
  <c r="AP46" s="1"/>
  <c r="AR46" s="1"/>
  <c r="AH46"/>
  <c r="AJ46" s="1"/>
  <c r="AF46"/>
  <c r="AA46"/>
  <c r="U46"/>
  <c r="W46" s="1"/>
  <c r="S46"/>
  <c r="N46"/>
  <c r="E46"/>
  <c r="AN45"/>
  <c r="AP45" s="1"/>
  <c r="AR45" s="1"/>
  <c r="AH45"/>
  <c r="AJ45" s="1"/>
  <c r="AF45"/>
  <c r="AA45"/>
  <c r="U45"/>
  <c r="W45" s="1"/>
  <c r="S45"/>
  <c r="N45"/>
  <c r="E45"/>
  <c r="AN44"/>
  <c r="AP44" s="1"/>
  <c r="AR44" s="1"/>
  <c r="AH44"/>
  <c r="AJ44" s="1"/>
  <c r="AF44"/>
  <c r="AA44"/>
  <c r="U44"/>
  <c r="W44" s="1"/>
  <c r="S44"/>
  <c r="N44"/>
  <c r="E44"/>
  <c r="AN43"/>
  <c r="AP43" s="1"/>
  <c r="AR43" s="1"/>
  <c r="AH43"/>
  <c r="AJ43" s="1"/>
  <c r="AF43"/>
  <c r="AA43"/>
  <c r="U43"/>
  <c r="W43" s="1"/>
  <c r="S43"/>
  <c r="N43"/>
  <c r="E43"/>
  <c r="AN42"/>
  <c r="AP42" s="1"/>
  <c r="AR42" s="1"/>
  <c r="AH42"/>
  <c r="AJ42" s="1"/>
  <c r="AF42"/>
  <c r="AA42"/>
  <c r="U42"/>
  <c r="W42" s="1"/>
  <c r="S42"/>
  <c r="N42"/>
  <c r="E42"/>
  <c r="AN41"/>
  <c r="AP41" s="1"/>
  <c r="AR41" s="1"/>
  <c r="AH41"/>
  <c r="AJ41" s="1"/>
  <c r="AF41"/>
  <c r="AA41"/>
  <c r="U41"/>
  <c r="W41" s="1"/>
  <c r="S41"/>
  <c r="N41"/>
  <c r="E41"/>
  <c r="AN40"/>
  <c r="AP40" s="1"/>
  <c r="AR40" s="1"/>
  <c r="AH40"/>
  <c r="AJ40" s="1"/>
  <c r="AF40"/>
  <c r="AA40"/>
  <c r="U40"/>
  <c r="W40" s="1"/>
  <c r="S40"/>
  <c r="N40"/>
  <c r="E40"/>
  <c r="AN39"/>
  <c r="AP39" s="1"/>
  <c r="AR39" s="1"/>
  <c r="AH39"/>
  <c r="AJ39" s="1"/>
  <c r="AF39"/>
  <c r="AA39"/>
  <c r="U39"/>
  <c r="W39" s="1"/>
  <c r="S39"/>
  <c r="N39"/>
  <c r="E39"/>
  <c r="AN38"/>
  <c r="AP38" s="1"/>
  <c r="AR38" s="1"/>
  <c r="AJ38"/>
  <c r="AH38"/>
  <c r="AF38"/>
  <c r="AA38"/>
  <c r="U38"/>
  <c r="W38" s="1"/>
  <c r="S38"/>
  <c r="N38"/>
  <c r="E38"/>
  <c r="AN37"/>
  <c r="AP37" s="1"/>
  <c r="AR37" s="1"/>
  <c r="AH37"/>
  <c r="AJ37" s="1"/>
  <c r="AF37"/>
  <c r="AA37"/>
  <c r="U37"/>
  <c r="W37" s="1"/>
  <c r="S37"/>
  <c r="N37"/>
  <c r="E37"/>
  <c r="AN36"/>
  <c r="AP36" s="1"/>
  <c r="AR36" s="1"/>
  <c r="AH36"/>
  <c r="AJ36" s="1"/>
  <c r="AF36"/>
  <c r="AA36"/>
  <c r="W36"/>
  <c r="U36"/>
  <c r="S36"/>
  <c r="N36"/>
  <c r="E36"/>
  <c r="AN35"/>
  <c r="AP35" s="1"/>
  <c r="AR35" s="1"/>
  <c r="AH35"/>
  <c r="AJ35" s="1"/>
  <c r="AF35"/>
  <c r="AA35"/>
  <c r="U35"/>
  <c r="W35" s="1"/>
  <c r="S35"/>
  <c r="N35"/>
  <c r="E35"/>
  <c r="AN34"/>
  <c r="AP34" s="1"/>
  <c r="AR34" s="1"/>
  <c r="AH34"/>
  <c r="AJ34" s="1"/>
  <c r="AF34"/>
  <c r="AA34"/>
  <c r="U34"/>
  <c r="W34" s="1"/>
  <c r="S34"/>
  <c r="N34"/>
  <c r="E34"/>
  <c r="AN33"/>
  <c r="AP33" s="1"/>
  <c r="AR33" s="1"/>
  <c r="AH33"/>
  <c r="AJ33" s="1"/>
  <c r="AF33"/>
  <c r="AA33"/>
  <c r="U33"/>
  <c r="W33" s="1"/>
  <c r="S33"/>
  <c r="N33"/>
  <c r="E33"/>
  <c r="AN32"/>
  <c r="AP32" s="1"/>
  <c r="AR32" s="1"/>
  <c r="AH32"/>
  <c r="AJ32" s="1"/>
  <c r="AF32"/>
  <c r="AA32"/>
  <c r="U32"/>
  <c r="W32" s="1"/>
  <c r="S32"/>
  <c r="N32"/>
  <c r="E32"/>
  <c r="AN31"/>
  <c r="AP31" s="1"/>
  <c r="AR31" s="1"/>
  <c r="AH31"/>
  <c r="AJ31" s="1"/>
  <c r="AF31"/>
  <c r="AA31"/>
  <c r="U31"/>
  <c r="W31" s="1"/>
  <c r="S31"/>
  <c r="N31"/>
  <c r="E31"/>
  <c r="AN30"/>
  <c r="AP30" s="1"/>
  <c r="AR30" s="1"/>
  <c r="AH30"/>
  <c r="AJ30" s="1"/>
  <c r="AF30"/>
  <c r="AA30"/>
  <c r="U30"/>
  <c r="W30" s="1"/>
  <c r="S30"/>
  <c r="N30"/>
  <c r="E30"/>
  <c r="AN29"/>
  <c r="AP29" s="1"/>
  <c r="AR29" s="1"/>
  <c r="AH29"/>
  <c r="AJ29" s="1"/>
  <c r="AF29"/>
  <c r="AA29"/>
  <c r="U29"/>
  <c r="W29" s="1"/>
  <c r="S29"/>
  <c r="N29"/>
  <c r="E29"/>
  <c r="AN28"/>
  <c r="AP28" s="1"/>
  <c r="AR28" s="1"/>
  <c r="AH28"/>
  <c r="AJ28" s="1"/>
  <c r="AF28"/>
  <c r="AA28"/>
  <c r="U28"/>
  <c r="W28" s="1"/>
  <c r="S28"/>
  <c r="N28"/>
  <c r="E28"/>
  <c r="AN27"/>
  <c r="AP27" s="1"/>
  <c r="AR27" s="1"/>
  <c r="AH27"/>
  <c r="AJ27" s="1"/>
  <c r="AF27"/>
  <c r="AA27"/>
  <c r="U27"/>
  <c r="W27" s="1"/>
  <c r="S27"/>
  <c r="N27"/>
  <c r="E27"/>
  <c r="AN26"/>
  <c r="AP26" s="1"/>
  <c r="AR26" s="1"/>
  <c r="AH26"/>
  <c r="AJ26" s="1"/>
  <c r="AF26"/>
  <c r="AA26"/>
  <c r="U26"/>
  <c r="W26" s="1"/>
  <c r="S26"/>
  <c r="N26"/>
  <c r="E26"/>
  <c r="AN25"/>
  <c r="AP25" s="1"/>
  <c r="AR25" s="1"/>
  <c r="AH25"/>
  <c r="AJ25" s="1"/>
  <c r="AF25"/>
  <c r="AA25"/>
  <c r="U25"/>
  <c r="W25" s="1"/>
  <c r="S25"/>
  <c r="N25"/>
  <c r="E25"/>
  <c r="AN24"/>
  <c r="AP24" s="1"/>
  <c r="AR24" s="1"/>
  <c r="AH24"/>
  <c r="AJ24" s="1"/>
  <c r="AF24"/>
  <c r="AA24"/>
  <c r="U24"/>
  <c r="W24" s="1"/>
  <c r="S24"/>
  <c r="N24"/>
  <c r="E24"/>
  <c r="AN23"/>
  <c r="AP23" s="1"/>
  <c r="AR23" s="1"/>
  <c r="AH23"/>
  <c r="AJ23" s="1"/>
  <c r="AF23"/>
  <c r="AA23"/>
  <c r="U23"/>
  <c r="W23" s="1"/>
  <c r="S23"/>
  <c r="N23"/>
  <c r="E23"/>
  <c r="AN22"/>
  <c r="AP22" s="1"/>
  <c r="AR22" s="1"/>
  <c r="AH22"/>
  <c r="AJ22" s="1"/>
  <c r="AF22"/>
  <c r="AA22"/>
  <c r="U22"/>
  <c r="W22" s="1"/>
  <c r="S22"/>
  <c r="N22"/>
  <c r="E22"/>
  <c r="AN21"/>
  <c r="AP21" s="1"/>
  <c r="AR21" s="1"/>
  <c r="AH21"/>
  <c r="AJ21" s="1"/>
  <c r="AF21"/>
  <c r="AA21"/>
  <c r="U21"/>
  <c r="W21" s="1"/>
  <c r="S21"/>
  <c r="N21"/>
  <c r="E21"/>
  <c r="AN20"/>
  <c r="AP20" s="1"/>
  <c r="AR20" s="1"/>
  <c r="AH20"/>
  <c r="AJ20" s="1"/>
  <c r="AF20"/>
  <c r="AA20"/>
  <c r="U20"/>
  <c r="W20" s="1"/>
  <c r="S20"/>
  <c r="N20"/>
  <c r="E20"/>
  <c r="AN19"/>
  <c r="AP19" s="1"/>
  <c r="AR19" s="1"/>
  <c r="AH19"/>
  <c r="AJ19" s="1"/>
  <c r="AF19"/>
  <c r="AA19"/>
  <c r="U19"/>
  <c r="W19" s="1"/>
  <c r="S19"/>
  <c r="N19"/>
  <c r="E19"/>
  <c r="AN18"/>
  <c r="AP18" s="1"/>
  <c r="AR18" s="1"/>
  <c r="AH18"/>
  <c r="AJ18" s="1"/>
  <c r="AF18"/>
  <c r="AA18"/>
  <c r="U18"/>
  <c r="W18" s="1"/>
  <c r="S18"/>
  <c r="N18"/>
  <c r="E18"/>
  <c r="AN17"/>
  <c r="AP17" s="1"/>
  <c r="AR17" s="1"/>
  <c r="AH17"/>
  <c r="AJ17" s="1"/>
  <c r="AF17"/>
  <c r="AA17"/>
  <c r="U17"/>
  <c r="W17" s="1"/>
  <c r="S17"/>
  <c r="N17"/>
  <c r="E17"/>
  <c r="AN16"/>
  <c r="AP16" s="1"/>
  <c r="AR16" s="1"/>
  <c r="AH16"/>
  <c r="AJ16" s="1"/>
  <c r="AF16"/>
  <c r="AA16"/>
  <c r="U16"/>
  <c r="W16" s="1"/>
  <c r="S16"/>
  <c r="N16"/>
  <c r="E16"/>
  <c r="AN15"/>
  <c r="AP15" s="1"/>
  <c r="AR15" s="1"/>
  <c r="AH15"/>
  <c r="AJ15" s="1"/>
  <c r="AF15"/>
  <c r="AA15"/>
  <c r="U15"/>
  <c r="W15" s="1"/>
  <c r="S15"/>
  <c r="N15"/>
  <c r="E15"/>
  <c r="AN14"/>
  <c r="AP14" s="1"/>
  <c r="AR14" s="1"/>
  <c r="AH14"/>
  <c r="AJ14" s="1"/>
  <c r="AF14"/>
  <c r="AA14"/>
  <c r="U14"/>
  <c r="W14" s="1"/>
  <c r="S14"/>
  <c r="N14"/>
  <c r="E14"/>
  <c r="AN13"/>
  <c r="AP13" s="1"/>
  <c r="AR13" s="1"/>
  <c r="AJ13"/>
  <c r="AH13"/>
  <c r="AF13"/>
  <c r="AA13"/>
  <c r="U13"/>
  <c r="W13" s="1"/>
  <c r="S13"/>
  <c r="N13"/>
  <c r="E13"/>
  <c r="AN12"/>
  <c r="AP12" s="1"/>
  <c r="AR12" s="1"/>
  <c r="AH12"/>
  <c r="AJ12" s="1"/>
  <c r="AF12"/>
  <c r="AA12"/>
  <c r="U12"/>
  <c r="W12" s="1"/>
  <c r="S12"/>
  <c r="N12"/>
  <c r="E12"/>
  <c r="AA54" i="10"/>
  <c r="Y54"/>
  <c r="T54"/>
  <c r="N54"/>
  <c r="L54"/>
  <c r="E54"/>
  <c r="AA53"/>
  <c r="Y53"/>
  <c r="T53"/>
  <c r="N53"/>
  <c r="L53"/>
  <c r="E53"/>
  <c r="AA52"/>
  <c r="Y52"/>
  <c r="T52"/>
  <c r="N52"/>
  <c r="L52"/>
  <c r="E52"/>
  <c r="AA51"/>
  <c r="Y51"/>
  <c r="T51"/>
  <c r="N51"/>
  <c r="L51"/>
  <c r="E51"/>
  <c r="AA50"/>
  <c r="Y50"/>
  <c r="T50"/>
  <c r="N50"/>
  <c r="L50"/>
  <c r="E50"/>
  <c r="AA49"/>
  <c r="Y49"/>
  <c r="T49"/>
  <c r="N49"/>
  <c r="L49"/>
  <c r="E49"/>
  <c r="AA48"/>
  <c r="Y48"/>
  <c r="T48"/>
  <c r="N48"/>
  <c r="L48"/>
  <c r="E48"/>
  <c r="AA47"/>
  <c r="Y47"/>
  <c r="T47"/>
  <c r="N47"/>
  <c r="L47"/>
  <c r="E47"/>
  <c r="AA46"/>
  <c r="Y46"/>
  <c r="T46"/>
  <c r="N46"/>
  <c r="L46"/>
  <c r="E46"/>
  <c r="AA45"/>
  <c r="Y45"/>
  <c r="T45"/>
  <c r="N45"/>
  <c r="L45"/>
  <c r="E45"/>
  <c r="AA44"/>
  <c r="Y44"/>
  <c r="T44"/>
  <c r="N44"/>
  <c r="L44"/>
  <c r="E44"/>
  <c r="AA43"/>
  <c r="Y43"/>
  <c r="T43"/>
  <c r="N43"/>
  <c r="L43"/>
  <c r="E43"/>
  <c r="AA42"/>
  <c r="Y42"/>
  <c r="T42"/>
  <c r="N42"/>
  <c r="L42"/>
  <c r="E42"/>
  <c r="AA41"/>
  <c r="Y41"/>
  <c r="T41"/>
  <c r="N41"/>
  <c r="L41"/>
  <c r="E41"/>
  <c r="AA40"/>
  <c r="Y40"/>
  <c r="T40"/>
  <c r="N40"/>
  <c r="L40"/>
  <c r="E40"/>
  <c r="AA39"/>
  <c r="Y39"/>
  <c r="T39"/>
  <c r="N39"/>
  <c r="L39"/>
  <c r="E39"/>
  <c r="AA38"/>
  <c r="Y38"/>
  <c r="T38"/>
  <c r="N38"/>
  <c r="L38"/>
  <c r="E38"/>
  <c r="AA37"/>
  <c r="Y37"/>
  <c r="T37"/>
  <c r="N37"/>
  <c r="L37"/>
  <c r="E37"/>
  <c r="AA36"/>
  <c r="Y36"/>
  <c r="T36"/>
  <c r="N36"/>
  <c r="L36"/>
  <c r="E36"/>
  <c r="AA35"/>
  <c r="Y35"/>
  <c r="T35"/>
  <c r="N35"/>
  <c r="L35"/>
  <c r="E35"/>
  <c r="AA34"/>
  <c r="Y34"/>
  <c r="T34"/>
  <c r="N34"/>
  <c r="L34"/>
  <c r="E34"/>
  <c r="AA33"/>
  <c r="Y33"/>
  <c r="T33"/>
  <c r="N33"/>
  <c r="L33"/>
  <c r="E33"/>
  <c r="AA32"/>
  <c r="Y32"/>
  <c r="T32"/>
  <c r="N32"/>
  <c r="L32"/>
  <c r="E32"/>
  <c r="AA31"/>
  <c r="Y31"/>
  <c r="T31"/>
  <c r="N31"/>
  <c r="L31"/>
  <c r="E31"/>
  <c r="AA30"/>
  <c r="Y30"/>
  <c r="T30"/>
  <c r="N30"/>
  <c r="L30"/>
  <c r="E30"/>
  <c r="AA29"/>
  <c r="Y29"/>
  <c r="T29"/>
  <c r="N29"/>
  <c r="L29"/>
  <c r="E29"/>
  <c r="AA28"/>
  <c r="Y28"/>
  <c r="T28"/>
  <c r="N28"/>
  <c r="L28"/>
  <c r="E28"/>
  <c r="AA27"/>
  <c r="Y27"/>
  <c r="T27"/>
  <c r="N27"/>
  <c r="L27"/>
  <c r="E27"/>
  <c r="AA26"/>
  <c r="Y26"/>
  <c r="T26"/>
  <c r="N26"/>
  <c r="L26"/>
  <c r="E26"/>
  <c r="AA25"/>
  <c r="Y25"/>
  <c r="T25"/>
  <c r="N25"/>
  <c r="L25"/>
  <c r="E25"/>
  <c r="AA24"/>
  <c r="Y24"/>
  <c r="T24"/>
  <c r="N24"/>
  <c r="L24"/>
  <c r="E24"/>
  <c r="AA23"/>
  <c r="Y23"/>
  <c r="T23"/>
  <c r="N23"/>
  <c r="L23"/>
  <c r="E23"/>
  <c r="AA22"/>
  <c r="Y22"/>
  <c r="T22"/>
  <c r="N22"/>
  <c r="L22"/>
  <c r="E22"/>
  <c r="E13"/>
  <c r="AA16"/>
  <c r="AA17"/>
  <c r="AA18"/>
  <c r="AA19"/>
  <c r="AA20"/>
  <c r="AA21"/>
  <c r="AA55"/>
  <c r="AA56"/>
  <c r="AA57"/>
  <c r="AA58"/>
  <c r="AA59"/>
  <c r="AA60"/>
  <c r="AA61"/>
  <c r="AA62"/>
  <c r="N15"/>
  <c r="N16"/>
  <c r="N17"/>
  <c r="N18"/>
  <c r="N19"/>
  <c r="N20"/>
  <c r="N21"/>
  <c r="N55"/>
  <c r="N56"/>
  <c r="N57"/>
  <c r="N58"/>
  <c r="N59"/>
  <c r="N60"/>
  <c r="N61"/>
  <c r="N62"/>
  <c r="N12"/>
  <c r="N14" l="1"/>
  <c r="AA12"/>
  <c r="E62"/>
  <c r="E61"/>
  <c r="E60"/>
  <c r="E59"/>
  <c r="E58"/>
  <c r="E57"/>
  <c r="E56"/>
  <c r="E55"/>
  <c r="E21"/>
  <c r="E20"/>
  <c r="E19"/>
  <c r="E18"/>
  <c r="E17"/>
  <c r="E16"/>
  <c r="E15"/>
  <c r="E14"/>
  <c r="Y62"/>
  <c r="Y61"/>
  <c r="Y60"/>
  <c r="Y59"/>
  <c r="Y58"/>
  <c r="Y57"/>
  <c r="Y56"/>
  <c r="Y55"/>
  <c r="Y21"/>
  <c r="Y20"/>
  <c r="Y19"/>
  <c r="Y18"/>
  <c r="Y17"/>
  <c r="Y16"/>
  <c r="Y15"/>
  <c r="Y14"/>
  <c r="T62"/>
  <c r="T61"/>
  <c r="T60"/>
  <c r="T59"/>
  <c r="T58"/>
  <c r="T57"/>
  <c r="T56"/>
  <c r="T55"/>
  <c r="T21"/>
  <c r="T20"/>
  <c r="T19"/>
  <c r="T18"/>
  <c r="T17"/>
  <c r="T16"/>
  <c r="T15"/>
  <c r="AA15" s="1"/>
  <c r="T14"/>
  <c r="Y13"/>
  <c r="T13"/>
  <c r="L14"/>
  <c r="L15"/>
  <c r="L16"/>
  <c r="L17"/>
  <c r="L18"/>
  <c r="L19"/>
  <c r="L20"/>
  <c r="L21"/>
  <c r="L55"/>
  <c r="L56"/>
  <c r="L57"/>
  <c r="L58"/>
  <c r="L59"/>
  <c r="L60"/>
  <c r="L61"/>
  <c r="L62"/>
  <c r="L13"/>
  <c r="N13" s="1"/>
  <c r="E11" i="1"/>
  <c r="E50"/>
  <c r="E51"/>
  <c r="E52"/>
  <c r="E53"/>
  <c r="E54"/>
  <c r="E55"/>
  <c r="E56"/>
  <c r="E57"/>
  <c r="E58"/>
  <c r="E59"/>
  <c r="E60"/>
  <c r="S11"/>
  <c r="N11"/>
  <c r="AH50"/>
  <c r="AJ50" s="1"/>
  <c r="AH51"/>
  <c r="AJ51" s="1"/>
  <c r="AH52"/>
  <c r="AJ52" s="1"/>
  <c r="AH53"/>
  <c r="AJ53" s="1"/>
  <c r="AH54"/>
  <c r="AJ54" s="1"/>
  <c r="AH55"/>
  <c r="AJ55" s="1"/>
  <c r="AH56"/>
  <c r="AJ56" s="1"/>
  <c r="AH57"/>
  <c r="AJ57" s="1"/>
  <c r="AH58"/>
  <c r="AJ58" s="1"/>
  <c r="AH59"/>
  <c r="AJ59" s="1"/>
  <c r="AH60"/>
  <c r="AJ60" s="1"/>
  <c r="U52"/>
  <c r="W52" s="1"/>
  <c r="U53"/>
  <c r="W53" s="1"/>
  <c r="U54"/>
  <c r="W54" s="1"/>
  <c r="U55"/>
  <c r="W55" s="1"/>
  <c r="U56"/>
  <c r="W56" s="1"/>
  <c r="U57"/>
  <c r="W57" s="1"/>
  <c r="U58"/>
  <c r="W58" s="1"/>
  <c r="U59"/>
  <c r="W59" s="1"/>
  <c r="U60"/>
  <c r="W60" s="1"/>
  <c r="AA14" i="10" l="1"/>
  <c r="AA13"/>
  <c r="N65"/>
  <c r="N67"/>
  <c r="N64"/>
  <c r="N66"/>
  <c r="U11" i="1"/>
  <c r="W11" s="1"/>
  <c r="N50"/>
  <c r="S50"/>
  <c r="U50" s="1"/>
  <c r="W50" s="1"/>
  <c r="AA50"/>
  <c r="AF50"/>
  <c r="AN50"/>
  <c r="AP50" s="1"/>
  <c r="N51"/>
  <c r="S51"/>
  <c r="U51" s="1"/>
  <c r="W51" s="1"/>
  <c r="AA51"/>
  <c r="AF51"/>
  <c r="AN51"/>
  <c r="AP51" s="1"/>
  <c r="N52"/>
  <c r="S52"/>
  <c r="AA52"/>
  <c r="AF52"/>
  <c r="AN52"/>
  <c r="AP52" s="1"/>
  <c r="AR52" s="1"/>
  <c r="N53"/>
  <c r="S53"/>
  <c r="AA53"/>
  <c r="AF53"/>
  <c r="AN53"/>
  <c r="AP53" s="1"/>
  <c r="AR53" s="1"/>
  <c r="N54"/>
  <c r="S54"/>
  <c r="AA54"/>
  <c r="AF54"/>
  <c r="AN54"/>
  <c r="AP54" s="1"/>
  <c r="AR54" s="1"/>
  <c r="N55"/>
  <c r="S55"/>
  <c r="AA55"/>
  <c r="AF55"/>
  <c r="AN55"/>
  <c r="AP55" s="1"/>
  <c r="AR55" s="1"/>
  <c r="N56"/>
  <c r="S56"/>
  <c r="AA56"/>
  <c r="AF56"/>
  <c r="AN56"/>
  <c r="AP56" s="1"/>
  <c r="AR56" s="1"/>
  <c r="N57"/>
  <c r="S57"/>
  <c r="AA57"/>
  <c r="AF57"/>
  <c r="AN57"/>
  <c r="AP57" s="1"/>
  <c r="AR57" s="1"/>
  <c r="N58"/>
  <c r="S58"/>
  <c r="AA58"/>
  <c r="AF58"/>
  <c r="AN58"/>
  <c r="AP58" s="1"/>
  <c r="AR58" s="1"/>
  <c r="N59"/>
  <c r="S59"/>
  <c r="AA59"/>
  <c r="AF59"/>
  <c r="AN59"/>
  <c r="AP59" s="1"/>
  <c r="AR59" s="1"/>
  <c r="N60"/>
  <c r="S60"/>
  <c r="AA60"/>
  <c r="AF60"/>
  <c r="AN60"/>
  <c r="AP60" s="1"/>
  <c r="AR60" s="1"/>
  <c r="AA11"/>
  <c r="AF11"/>
  <c r="AN11"/>
  <c r="AP11" s="1"/>
  <c r="AR11" s="1"/>
  <c r="B6" i="3"/>
  <c r="B5"/>
  <c r="B4"/>
  <c r="B3"/>
  <c r="B2"/>
  <c r="AR10" i="1"/>
  <c r="AJ10"/>
  <c r="W10"/>
  <c r="G75" i="10" l="1"/>
  <c r="G71"/>
  <c r="N71"/>
  <c r="AA64"/>
  <c r="AA66"/>
  <c r="V73" s="1"/>
  <c r="AA67"/>
  <c r="AA65"/>
  <c r="N70"/>
  <c r="G70"/>
  <c r="G72"/>
  <c r="N72"/>
  <c r="N75"/>
  <c r="G74"/>
  <c r="N74"/>
  <c r="N73"/>
  <c r="G73"/>
  <c r="AR50" i="1"/>
  <c r="AR51"/>
  <c r="AH11"/>
  <c r="AJ11" s="1"/>
  <c r="W62"/>
  <c r="AA75" i="10" l="1"/>
  <c r="AA71"/>
  <c r="V71"/>
  <c r="P73" i="1"/>
  <c r="P69"/>
  <c r="W69"/>
  <c r="V72" i="10"/>
  <c r="AA70"/>
  <c r="V75"/>
  <c r="V70"/>
  <c r="AA73"/>
  <c r="V74"/>
  <c r="AA72"/>
  <c r="AA74"/>
  <c r="AR62" i="1"/>
  <c r="W73"/>
  <c r="AR64"/>
  <c r="AR65"/>
  <c r="AR63"/>
  <c r="AJ62"/>
  <c r="AJ63"/>
  <c r="AJ64"/>
  <c r="AJ65"/>
  <c r="W65"/>
  <c r="W64"/>
  <c r="W63"/>
  <c r="W72" s="1"/>
  <c r="AC73" l="1"/>
  <c r="AJ69"/>
  <c r="AC69"/>
  <c r="AR69"/>
  <c r="AK69"/>
  <c r="AR73"/>
  <c r="AK73"/>
  <c r="AK72"/>
  <c r="AR70"/>
  <c r="AK71"/>
  <c r="AK68"/>
  <c r="AR71"/>
  <c r="AR68"/>
  <c r="AK70"/>
  <c r="AR72"/>
  <c r="P70"/>
  <c r="W70"/>
  <c r="P72"/>
  <c r="W71"/>
  <c r="W68"/>
  <c r="P71"/>
  <c r="P68"/>
  <c r="AC72"/>
  <c r="AJ72"/>
  <c r="AJ73"/>
  <c r="AC70"/>
  <c r="AJ70"/>
  <c r="AC71"/>
  <c r="AC68"/>
  <c r="AJ71"/>
  <c r="AJ68"/>
</calcChain>
</file>

<file path=xl/sharedStrings.xml><?xml version="1.0" encoding="utf-8"?>
<sst xmlns="http://schemas.openxmlformats.org/spreadsheetml/2006/main" count="650" uniqueCount="76">
  <si>
    <t>Process</t>
  </si>
  <si>
    <t>Flux cored arc welding (FCAW)</t>
  </si>
  <si>
    <t>Submerged arc welding (SAW)</t>
  </si>
  <si>
    <t>Manual metal arc welding (MMA)</t>
  </si>
  <si>
    <t>Metal inert/active gas welding (MIG/MAG)</t>
  </si>
  <si>
    <t>Tungsten inert gas welding (TIG)</t>
  </si>
  <si>
    <t>Gas metal arc welding (GMAW)</t>
  </si>
  <si>
    <t>Gas tungsten arc welding (GTAW)</t>
  </si>
  <si>
    <t>Shielded metal arc welding (SMAW)</t>
  </si>
  <si>
    <t>Plasma arc welding (PAW)</t>
  </si>
  <si>
    <t>Current (A)</t>
  </si>
  <si>
    <t>Voltage (V)</t>
  </si>
  <si>
    <t>Travel speed</t>
  </si>
  <si>
    <t>mm/s</t>
  </si>
  <si>
    <t>mm/min</t>
  </si>
  <si>
    <t>cm/min</t>
  </si>
  <si>
    <t>inch/s</t>
  </si>
  <si>
    <t>inch/min</t>
  </si>
  <si>
    <t>cm/s</t>
  </si>
  <si>
    <t>Run out length</t>
  </si>
  <si>
    <t>Run out length units</t>
  </si>
  <si>
    <t>mm</t>
  </si>
  <si>
    <t>cm</t>
  </si>
  <si>
    <t>inches</t>
  </si>
  <si>
    <t>Welding time</t>
  </si>
  <si>
    <t>Welding time units</t>
  </si>
  <si>
    <t>seconds</t>
  </si>
  <si>
    <t>minutes</t>
  </si>
  <si>
    <t>Run Number</t>
  </si>
  <si>
    <t>Weld length</t>
  </si>
  <si>
    <t>Weld length units</t>
  </si>
  <si>
    <t>Travel Speed Calculation Type</t>
  </si>
  <si>
    <t>Heat Input Calculation Type</t>
  </si>
  <si>
    <t>Travel speed (mm/s)</t>
  </si>
  <si>
    <t>Process thermal efficiency</t>
  </si>
  <si>
    <t>Weld length (mm)</t>
  </si>
  <si>
    <t>Welding time (s)</t>
  </si>
  <si>
    <t>Input travel speed directly</t>
  </si>
  <si>
    <t>Calculate travel speed</t>
  </si>
  <si>
    <t>Use run out length</t>
  </si>
  <si>
    <t>Run out length (mm)</t>
  </si>
  <si>
    <t>Speed unit factor</t>
  </si>
  <si>
    <t>Travel speed units</t>
  </si>
  <si>
    <t>To use the spreadsheet:
- Input the relevant values into RED cells
- Select from the drop-downs in the BLUE cells
- The spreadsheet will output in the GREEN cells
- The spreadsheet values can be copy and pasted to other documents if needed
To change calculation method, simply change the BLUE dropdowns and click the button.</t>
  </si>
  <si>
    <t>ASME heat input (no efficiency factor)</t>
  </si>
  <si>
    <t>EN heat input (including thermal efficiency)</t>
  </si>
  <si>
    <t>ASME Heat input (kJ/mm)</t>
  </si>
  <si>
    <t>NOTE: You need to enable macros to begin using this sheet. See the menu bar for "Options".
To begin calculating the heat input, first select your calculation method with the drop-down below. The options are:
Heat Input Calculation Type:
- Heat input using thermal efficiency, as per BS EN 1011-1
- Heat not using thermal efficiency (also known as arc energy), as per ASME IX
Travel Speed Calculation Type:
- If you know the travel speed, you can input it directly
- If you have a weld length and a welding time, the sheet can calculate speed
- If you have a run out length and a welding time, the sheet can calculate speed
When you have made your selections, press the button.</t>
  </si>
  <si>
    <t>Average HI</t>
  </si>
  <si>
    <t>1 Standard Deviation</t>
  </si>
  <si>
    <t>Minimum HI</t>
  </si>
  <si>
    <t>Maximum HI</t>
  </si>
  <si>
    <t>Mean ± 1 SD ± 10%</t>
  </si>
  <si>
    <t>Mean ± 1 SD</t>
  </si>
  <si>
    <t>Mean ± 10%</t>
  </si>
  <si>
    <t>Ranges</t>
  </si>
  <si>
    <t>Min</t>
  </si>
  <si>
    <t>Max</t>
  </si>
  <si>
    <r>
      <t xml:space="preserve">Heat input calculator from </t>
    </r>
    <r>
      <rPr>
        <b/>
        <sz val="11"/>
        <color theme="1"/>
        <rFont val="Calibri"/>
        <family val="2"/>
        <scheme val="minor"/>
      </rPr>
      <t>www.colliewelding.com</t>
    </r>
  </si>
  <si>
    <t>Instantaneous Power</t>
  </si>
  <si>
    <t>Instantaneous Energy</t>
  </si>
  <si>
    <t>Instantaneous power</t>
  </si>
  <si>
    <t>Instantaneous energy (J)</t>
  </si>
  <si>
    <t>Instantaneous power (J/s)</t>
  </si>
  <si>
    <t>Weld bead length</t>
  </si>
  <si>
    <t>Weld bead length units</t>
  </si>
  <si>
    <t>Weld bead length (mm)</t>
  </si>
  <si>
    <t>Arc time</t>
  </si>
  <si>
    <t>Arc time units</t>
  </si>
  <si>
    <t>Arc time (s)</t>
  </si>
  <si>
    <t>Instantaneous energy</t>
  </si>
  <si>
    <t>Energy or Power?</t>
  </si>
  <si>
    <t>EN Heat input (kJ/mm)</t>
  </si>
  <si>
    <r>
      <t xml:space="preserve">Min to Max </t>
    </r>
    <r>
      <rPr>
        <sz val="11"/>
        <color theme="1"/>
        <rFont val="Calibri"/>
        <family val="2"/>
      </rPr>
      <t xml:space="preserve">± </t>
    </r>
    <r>
      <rPr>
        <sz val="12.1"/>
        <color theme="1"/>
        <rFont val="Calibri"/>
        <family val="2"/>
      </rPr>
      <t>25%</t>
    </r>
  </si>
  <si>
    <t>Min to Max</t>
  </si>
  <si>
    <r>
      <t xml:space="preserve">Mean </t>
    </r>
    <r>
      <rPr>
        <sz val="11"/>
        <color theme="1"/>
        <rFont val="Calibri"/>
        <family val="2"/>
      </rPr>
      <t xml:space="preserve">± </t>
    </r>
    <r>
      <rPr>
        <sz val="12.1"/>
        <color theme="1"/>
        <rFont val="Calibri"/>
        <family val="2"/>
      </rPr>
      <t>25%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</si>
</sst>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1" xfId="0" applyFill="1" applyBorder="1" applyProtection="1">
      <protection locked="0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W79"/>
  <sheetViews>
    <sheetView showGridLines="0" tabSelected="1" zoomScale="110" zoomScaleNormal="110" workbookViewId="0"/>
  </sheetViews>
  <sheetFormatPr defaultColWidth="0" defaultRowHeight="15"/>
  <cols>
    <col min="1" max="1" width="9.140625" customWidth="1"/>
    <col min="2" max="2" width="10" customWidth="1"/>
    <col min="3" max="3" width="40.5703125" customWidth="1"/>
    <col min="4" max="4" width="1.28515625" hidden="1" customWidth="1"/>
    <col min="5" max="5" width="10" hidden="1" customWidth="1"/>
    <col min="6" max="6" width="1.28515625" hidden="1" customWidth="1"/>
    <col min="7" max="7" width="10" hidden="1" customWidth="1"/>
    <col min="8" max="8" width="1.28515625" hidden="1" customWidth="1"/>
    <col min="9" max="9" width="10" hidden="1" customWidth="1"/>
    <col min="10" max="10" width="1.28515625" hidden="1" customWidth="1"/>
    <col min="11" max="12" width="10" hidden="1" customWidth="1"/>
    <col min="13" max="13" width="1.42578125" hidden="1" customWidth="1"/>
    <col min="14" max="14" width="10" hidden="1" customWidth="1"/>
    <col min="15" max="15" width="1.42578125" hidden="1" customWidth="1"/>
    <col min="16" max="17" width="10" hidden="1" customWidth="1"/>
    <col min="18" max="18" width="1.28515625" hidden="1" customWidth="1"/>
    <col min="19" max="19" width="10" hidden="1" customWidth="1"/>
    <col min="20" max="20" width="1.42578125" hidden="1" customWidth="1"/>
    <col min="21" max="21" width="10" hidden="1" customWidth="1"/>
    <col min="22" max="22" width="1.42578125" hidden="1" customWidth="1"/>
    <col min="23" max="25" width="10" hidden="1" customWidth="1"/>
    <col min="26" max="26" width="1.28515625" hidden="1" customWidth="1"/>
    <col min="27" max="27" width="10" hidden="1" customWidth="1"/>
    <col min="28" max="28" width="1.28515625" hidden="1" customWidth="1"/>
    <col min="29" max="30" width="10" hidden="1" customWidth="1"/>
    <col min="31" max="31" width="1.28515625" hidden="1" customWidth="1"/>
    <col min="32" max="32" width="10" hidden="1" customWidth="1"/>
    <col min="33" max="33" width="1.42578125" hidden="1" customWidth="1"/>
    <col min="34" max="34" width="10" hidden="1" customWidth="1"/>
    <col min="35" max="35" width="1.28515625" hidden="1" customWidth="1"/>
    <col min="36" max="38" width="10" hidden="1" customWidth="1"/>
    <col min="39" max="39" width="1.28515625" hidden="1" customWidth="1"/>
    <col min="40" max="40" width="10" hidden="1" customWidth="1"/>
    <col min="41" max="41" width="1.28515625" hidden="1" customWidth="1"/>
    <col min="42" max="42" width="10" hidden="1" customWidth="1"/>
    <col min="43" max="43" width="1.28515625" hidden="1" customWidth="1"/>
    <col min="44" max="44" width="10" hidden="1" customWidth="1"/>
    <col min="45" max="45" width="1.42578125" customWidth="1"/>
    <col min="46" max="47" width="9.140625" customWidth="1"/>
    <col min="48" max="49" width="0" hidden="1" customWidth="1"/>
    <col min="50" max="16384" width="9.140625" hidden="1"/>
  </cols>
  <sheetData>
    <row r="3" spans="2:44">
      <c r="B3" t="s">
        <v>58</v>
      </c>
    </row>
    <row r="4" spans="2:44">
      <c r="C4" s="3" t="s">
        <v>32</v>
      </c>
    </row>
    <row r="5" spans="2:44">
      <c r="C5" s="5" t="s">
        <v>45</v>
      </c>
      <c r="E5" s="6"/>
      <c r="F5" s="6"/>
      <c r="G5" s="6"/>
      <c r="H5" s="6"/>
      <c r="I5" s="6"/>
    </row>
    <row r="6" spans="2:44">
      <c r="C6" s="3" t="s">
        <v>31</v>
      </c>
      <c r="E6" s="6"/>
      <c r="F6" s="6"/>
      <c r="G6" s="6"/>
      <c r="H6" s="6"/>
      <c r="I6" s="6"/>
    </row>
    <row r="7" spans="2:44">
      <c r="C7" s="5" t="s">
        <v>37</v>
      </c>
      <c r="E7" s="6"/>
      <c r="F7" s="6"/>
      <c r="G7" s="6"/>
      <c r="H7" s="6"/>
      <c r="I7" s="6"/>
    </row>
    <row r="8" spans="2:44">
      <c r="E8" s="6"/>
      <c r="F8" s="6"/>
      <c r="G8" s="6"/>
      <c r="H8" s="6"/>
      <c r="I8" s="6"/>
    </row>
    <row r="9" spans="2:44">
      <c r="K9" s="32" t="s">
        <v>38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 t="s">
        <v>39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 t="s">
        <v>37</v>
      </c>
      <c r="AL9" s="33"/>
      <c r="AM9" s="33"/>
      <c r="AN9" s="33"/>
      <c r="AO9" s="33"/>
      <c r="AP9" s="33"/>
      <c r="AQ9" s="33"/>
      <c r="AR9" s="33"/>
    </row>
    <row r="10" spans="2:44" s="1" customFormat="1" ht="45" hidden="1">
      <c r="B10" s="16" t="s">
        <v>28</v>
      </c>
      <c r="C10" s="4" t="s">
        <v>0</v>
      </c>
      <c r="D10" s="4"/>
      <c r="E10" s="17" t="s">
        <v>34</v>
      </c>
      <c r="F10" s="17"/>
      <c r="G10" s="17" t="s">
        <v>10</v>
      </c>
      <c r="H10" s="17"/>
      <c r="I10" s="17" t="s">
        <v>11</v>
      </c>
      <c r="J10" s="17"/>
      <c r="K10" s="17" t="s">
        <v>29</v>
      </c>
      <c r="L10" s="17" t="s">
        <v>30</v>
      </c>
      <c r="M10" s="17"/>
      <c r="N10" s="17" t="s">
        <v>35</v>
      </c>
      <c r="O10" s="17"/>
      <c r="P10" s="17" t="s">
        <v>24</v>
      </c>
      <c r="Q10" s="17" t="s">
        <v>25</v>
      </c>
      <c r="R10" s="17"/>
      <c r="S10" s="17" t="s">
        <v>36</v>
      </c>
      <c r="T10" s="17"/>
      <c r="U10" s="17" t="s">
        <v>33</v>
      </c>
      <c r="V10" s="17"/>
      <c r="W10" s="17" t="str">
        <f>VLOOKUP($C$5,CalculationType!$A$1:$B$2,2,FALSE)</f>
        <v>EN Heat input (kJ/mm)</v>
      </c>
      <c r="X10" s="17" t="s">
        <v>19</v>
      </c>
      <c r="Y10" s="17" t="s">
        <v>20</v>
      </c>
      <c r="Z10" s="17"/>
      <c r="AA10" s="17" t="s">
        <v>40</v>
      </c>
      <c r="AB10" s="17"/>
      <c r="AC10" s="18" t="s">
        <v>24</v>
      </c>
      <c r="AD10" s="17" t="s">
        <v>25</v>
      </c>
      <c r="AE10" s="17"/>
      <c r="AF10" s="17" t="s">
        <v>36</v>
      </c>
      <c r="AG10" s="17"/>
      <c r="AH10" s="17" t="s">
        <v>33</v>
      </c>
      <c r="AI10" s="17"/>
      <c r="AJ10" s="17" t="str">
        <f>VLOOKUP($C$5,CalculationType!$A$1:$B$2,2,FALSE)</f>
        <v>EN Heat input (kJ/mm)</v>
      </c>
      <c r="AK10" s="17" t="s">
        <v>12</v>
      </c>
      <c r="AL10" s="17" t="s">
        <v>42</v>
      </c>
      <c r="AM10" s="17"/>
      <c r="AN10" s="17" t="s">
        <v>41</v>
      </c>
      <c r="AO10" s="17"/>
      <c r="AP10" s="17" t="s">
        <v>33</v>
      </c>
      <c r="AQ10" s="17"/>
      <c r="AR10" s="17" t="str">
        <f>VLOOKUP($C$5,CalculationType!$A$1:$B$2,2,FALSE)</f>
        <v>EN Heat input (kJ/mm)</v>
      </c>
    </row>
    <row r="11" spans="2:44" hidden="1">
      <c r="B11" s="3">
        <v>1</v>
      </c>
      <c r="C11" s="5" t="s">
        <v>6</v>
      </c>
      <c r="D11" s="3"/>
      <c r="E11" s="14">
        <f>VLOOKUP($C11,Processes!$A$1:$B$9,2,FALSE)</f>
        <v>0.8</v>
      </c>
      <c r="F11" s="19"/>
      <c r="G11" s="20"/>
      <c r="H11" s="19"/>
      <c r="I11" s="20"/>
      <c r="J11" s="19"/>
      <c r="K11" s="20"/>
      <c r="L11" s="21" t="s">
        <v>21</v>
      </c>
      <c r="M11" s="19"/>
      <c r="N11" s="22">
        <f t="shared" ref="N11:N60" si="0">IF($L11="mm",$K11,IF($L11="cm",$K11*10,$K11*25.4))</f>
        <v>0</v>
      </c>
      <c r="O11" s="19"/>
      <c r="P11" s="20"/>
      <c r="Q11" s="21" t="s">
        <v>27</v>
      </c>
      <c r="R11" s="19"/>
      <c r="S11" s="22">
        <f t="shared" ref="S11:S60" si="1">IF($Q11="seconds",$P11,$P11*60)</f>
        <v>0</v>
      </c>
      <c r="T11" s="19"/>
      <c r="U11" s="23">
        <f t="shared" ref="U11:U60" si="2">IF($P11=0,0,N11/S11)</f>
        <v>0</v>
      </c>
      <c r="V11" s="19"/>
      <c r="W11" s="23" t="str">
        <f>IF($U11=0,"N/A",(IF($W$10="ASME Heat input (kJ/mm)",(($G11*$I11)/($U11*1000)),(($G11*$I11)/($U11*1000))*$E11)))</f>
        <v>N/A</v>
      </c>
      <c r="X11" s="20"/>
      <c r="Y11" s="21" t="s">
        <v>21</v>
      </c>
      <c r="Z11" s="19"/>
      <c r="AA11" s="22">
        <f>IF($Y11="mm",$X11,IF($Y11="cm",$X11*10,$X11*25.4))</f>
        <v>0</v>
      </c>
      <c r="AB11" s="19"/>
      <c r="AC11" s="20"/>
      <c r="AD11" s="21" t="s">
        <v>27</v>
      </c>
      <c r="AE11" s="19"/>
      <c r="AF11" s="22">
        <f>IF($AD11="seconds",$AC11,$AC11*60)</f>
        <v>0</v>
      </c>
      <c r="AG11" s="19"/>
      <c r="AH11" s="23">
        <f>IF($AC11=0,0,AA11/AF11)</f>
        <v>0</v>
      </c>
      <c r="AI11" s="19"/>
      <c r="AJ11" s="23" t="str">
        <f>IF($AH11=0,"N/A",(IF($AJ$10="ASME Heat input (kJ/mm)",(($G11*$I11)/($AH11*1000)),(($G11*$I11)/($AH11*1000))*$E11)))</f>
        <v>N/A</v>
      </c>
      <c r="AK11" s="20"/>
      <c r="AL11" s="21" t="s">
        <v>13</v>
      </c>
      <c r="AM11" s="19"/>
      <c r="AN11" s="22">
        <f>VLOOKUP($AL11,SpeedUnits!$A$1:$B$6,2,FALSE)</f>
        <v>1</v>
      </c>
      <c r="AO11" s="19"/>
      <c r="AP11" s="23">
        <f>$AK11*$AN11</f>
        <v>0</v>
      </c>
      <c r="AQ11" s="19"/>
      <c r="AR11" s="23" t="str">
        <f>IF(AP11=0,"N/A",(IF($AR$10="ASME Heat input (kJ/mm)",(($G11*$I11)/($AP11*1000)),(($G11*$I11)/($AP11*1000))*$E11)))</f>
        <v>N/A</v>
      </c>
    </row>
    <row r="12" spans="2:44" hidden="1">
      <c r="B12" s="3">
        <v>2</v>
      </c>
      <c r="C12" s="5" t="s">
        <v>6</v>
      </c>
      <c r="D12" s="3"/>
      <c r="E12" s="31">
        <f>VLOOKUP($C12,Processes!$A$1:$B$9,2,FALSE)</f>
        <v>0.8</v>
      </c>
      <c r="F12" s="19"/>
      <c r="G12" s="20"/>
      <c r="H12" s="19"/>
      <c r="I12" s="20"/>
      <c r="J12" s="19"/>
      <c r="K12" s="20"/>
      <c r="L12" s="21" t="s">
        <v>21</v>
      </c>
      <c r="M12" s="19"/>
      <c r="N12" s="22">
        <f t="shared" si="0"/>
        <v>0</v>
      </c>
      <c r="O12" s="19"/>
      <c r="P12" s="20"/>
      <c r="Q12" s="21" t="s">
        <v>27</v>
      </c>
      <c r="R12" s="19"/>
      <c r="S12" s="22">
        <f t="shared" si="1"/>
        <v>0</v>
      </c>
      <c r="T12" s="19"/>
      <c r="U12" s="23">
        <f t="shared" ref="U12:U49" si="3">IF($P12=0,0,N12/S12)</f>
        <v>0</v>
      </c>
      <c r="V12" s="19"/>
      <c r="W12" s="23" t="str">
        <f t="shared" ref="W12:W49" si="4">IF($U12=0,"N/A",(IF($W$10="ASME Heat input (kJ/mm)",(($G12*$I12)/($U12*1000)),(($G12*$I12)/($U12*1000))*$E12)))</f>
        <v>N/A</v>
      </c>
      <c r="X12" s="20"/>
      <c r="Y12" s="21" t="s">
        <v>21</v>
      </c>
      <c r="Z12" s="19"/>
      <c r="AA12" s="22">
        <f t="shared" ref="AA12:AA49" si="5">IF($Y12="mm",$X12,IF($Y12="cm",$X12*10,$X12*25.4))</f>
        <v>0</v>
      </c>
      <c r="AB12" s="19"/>
      <c r="AC12" s="20"/>
      <c r="AD12" s="21" t="s">
        <v>27</v>
      </c>
      <c r="AE12" s="19"/>
      <c r="AF12" s="22">
        <f t="shared" ref="AF12:AF49" si="6">IF($AD12="seconds",$AC12,$AC12*60)</f>
        <v>0</v>
      </c>
      <c r="AG12" s="19"/>
      <c r="AH12" s="23">
        <f t="shared" ref="AH12:AH49" si="7">IF($AC12=0,0,AA12/AF12)</f>
        <v>0</v>
      </c>
      <c r="AI12" s="19"/>
      <c r="AJ12" s="23" t="str">
        <f t="shared" ref="AJ12:AJ49" si="8">IF($AH12=0,"N/A",(IF($AJ$10="ASME Heat input (kJ/mm)",(($G12*$I12)/($AH12*1000)),(($G12*$I12)/($AH12*1000))*$E12)))</f>
        <v>N/A</v>
      </c>
      <c r="AK12" s="20"/>
      <c r="AL12" s="21" t="s">
        <v>13</v>
      </c>
      <c r="AM12" s="19"/>
      <c r="AN12" s="22">
        <f>VLOOKUP($AL12,SpeedUnits!$A$1:$B$6,2,FALSE)</f>
        <v>1</v>
      </c>
      <c r="AO12" s="19"/>
      <c r="AP12" s="23">
        <f t="shared" ref="AP12:AP49" si="9">$AK12*$AN12</f>
        <v>0</v>
      </c>
      <c r="AQ12" s="19"/>
      <c r="AR12" s="23" t="str">
        <f t="shared" ref="AR12:AR49" si="10">IF(AP12=0,"N/A",(IF($AR$10="ASME Heat input (kJ/mm)",(($G12*$I12)/($AP12*1000)),(($G12*$I12)/($AP12*1000))*$E12)))</f>
        <v>N/A</v>
      </c>
    </row>
    <row r="13" spans="2:44" hidden="1">
      <c r="B13" s="3">
        <v>3</v>
      </c>
      <c r="C13" s="5" t="s">
        <v>6</v>
      </c>
      <c r="D13" s="3"/>
      <c r="E13" s="31">
        <f>VLOOKUP($C13,Processes!$A$1:$B$9,2,FALSE)</f>
        <v>0.8</v>
      </c>
      <c r="F13" s="19"/>
      <c r="G13" s="20"/>
      <c r="H13" s="19"/>
      <c r="I13" s="20"/>
      <c r="J13" s="19"/>
      <c r="K13" s="20"/>
      <c r="L13" s="21" t="s">
        <v>21</v>
      </c>
      <c r="M13" s="19"/>
      <c r="N13" s="22">
        <f t="shared" si="0"/>
        <v>0</v>
      </c>
      <c r="O13" s="19"/>
      <c r="P13" s="20"/>
      <c r="Q13" s="21" t="s">
        <v>27</v>
      </c>
      <c r="R13" s="19"/>
      <c r="S13" s="22">
        <f t="shared" si="1"/>
        <v>0</v>
      </c>
      <c r="T13" s="19"/>
      <c r="U13" s="23">
        <f t="shared" si="3"/>
        <v>0</v>
      </c>
      <c r="V13" s="19"/>
      <c r="W13" s="23" t="str">
        <f t="shared" si="4"/>
        <v>N/A</v>
      </c>
      <c r="X13" s="20"/>
      <c r="Y13" s="21" t="s">
        <v>21</v>
      </c>
      <c r="Z13" s="19"/>
      <c r="AA13" s="22">
        <f t="shared" si="5"/>
        <v>0</v>
      </c>
      <c r="AB13" s="19"/>
      <c r="AC13" s="20"/>
      <c r="AD13" s="21" t="s">
        <v>27</v>
      </c>
      <c r="AE13" s="19"/>
      <c r="AF13" s="22">
        <f t="shared" si="6"/>
        <v>0</v>
      </c>
      <c r="AG13" s="19"/>
      <c r="AH13" s="23">
        <f t="shared" si="7"/>
        <v>0</v>
      </c>
      <c r="AI13" s="19"/>
      <c r="AJ13" s="23" t="str">
        <f t="shared" si="8"/>
        <v>N/A</v>
      </c>
      <c r="AK13" s="20"/>
      <c r="AL13" s="21" t="s">
        <v>13</v>
      </c>
      <c r="AM13" s="19"/>
      <c r="AN13" s="22">
        <f>VLOOKUP($AL13,SpeedUnits!$A$1:$B$6,2,FALSE)</f>
        <v>1</v>
      </c>
      <c r="AO13" s="19"/>
      <c r="AP13" s="23">
        <f t="shared" si="9"/>
        <v>0</v>
      </c>
      <c r="AQ13" s="19"/>
      <c r="AR13" s="23" t="str">
        <f t="shared" si="10"/>
        <v>N/A</v>
      </c>
    </row>
    <row r="14" spans="2:44" hidden="1">
      <c r="B14" s="3">
        <v>4</v>
      </c>
      <c r="C14" s="5" t="s">
        <v>6</v>
      </c>
      <c r="D14" s="3"/>
      <c r="E14" s="31">
        <f>VLOOKUP($C14,Processes!$A$1:$B$9,2,FALSE)</f>
        <v>0.8</v>
      </c>
      <c r="F14" s="19"/>
      <c r="G14" s="20"/>
      <c r="H14" s="19"/>
      <c r="I14" s="20"/>
      <c r="J14" s="19"/>
      <c r="K14" s="20"/>
      <c r="L14" s="21" t="s">
        <v>21</v>
      </c>
      <c r="M14" s="19"/>
      <c r="N14" s="22">
        <f t="shared" si="0"/>
        <v>0</v>
      </c>
      <c r="O14" s="19"/>
      <c r="P14" s="20"/>
      <c r="Q14" s="21" t="s">
        <v>27</v>
      </c>
      <c r="R14" s="19"/>
      <c r="S14" s="22">
        <f t="shared" si="1"/>
        <v>0</v>
      </c>
      <c r="T14" s="19"/>
      <c r="U14" s="23">
        <f t="shared" si="3"/>
        <v>0</v>
      </c>
      <c r="V14" s="19"/>
      <c r="W14" s="23" t="str">
        <f t="shared" si="4"/>
        <v>N/A</v>
      </c>
      <c r="X14" s="20"/>
      <c r="Y14" s="21" t="s">
        <v>21</v>
      </c>
      <c r="Z14" s="19"/>
      <c r="AA14" s="22">
        <f t="shared" si="5"/>
        <v>0</v>
      </c>
      <c r="AB14" s="19"/>
      <c r="AC14" s="20"/>
      <c r="AD14" s="21" t="s">
        <v>27</v>
      </c>
      <c r="AE14" s="19"/>
      <c r="AF14" s="22">
        <f t="shared" si="6"/>
        <v>0</v>
      </c>
      <c r="AG14" s="19"/>
      <c r="AH14" s="23">
        <f t="shared" si="7"/>
        <v>0</v>
      </c>
      <c r="AI14" s="19"/>
      <c r="AJ14" s="23" t="str">
        <f t="shared" si="8"/>
        <v>N/A</v>
      </c>
      <c r="AK14" s="20"/>
      <c r="AL14" s="21" t="s">
        <v>13</v>
      </c>
      <c r="AM14" s="19"/>
      <c r="AN14" s="22">
        <f>VLOOKUP($AL14,SpeedUnits!$A$1:$B$6,2,FALSE)</f>
        <v>1</v>
      </c>
      <c r="AO14" s="19"/>
      <c r="AP14" s="23">
        <f t="shared" si="9"/>
        <v>0</v>
      </c>
      <c r="AQ14" s="19"/>
      <c r="AR14" s="23" t="str">
        <f t="shared" si="10"/>
        <v>N/A</v>
      </c>
    </row>
    <row r="15" spans="2:44" hidden="1">
      <c r="B15" s="3">
        <v>5</v>
      </c>
      <c r="C15" s="5" t="s">
        <v>6</v>
      </c>
      <c r="D15" s="3"/>
      <c r="E15" s="31">
        <f>VLOOKUP($C15,Processes!$A$1:$B$9,2,FALSE)</f>
        <v>0.8</v>
      </c>
      <c r="F15" s="19"/>
      <c r="G15" s="20"/>
      <c r="H15" s="19"/>
      <c r="I15" s="20"/>
      <c r="J15" s="19"/>
      <c r="K15" s="20"/>
      <c r="L15" s="21" t="s">
        <v>21</v>
      </c>
      <c r="M15" s="19"/>
      <c r="N15" s="22">
        <f t="shared" si="0"/>
        <v>0</v>
      </c>
      <c r="O15" s="19"/>
      <c r="P15" s="20"/>
      <c r="Q15" s="21" t="s">
        <v>27</v>
      </c>
      <c r="R15" s="19"/>
      <c r="S15" s="22">
        <f t="shared" si="1"/>
        <v>0</v>
      </c>
      <c r="T15" s="19"/>
      <c r="U15" s="23">
        <f t="shared" si="3"/>
        <v>0</v>
      </c>
      <c r="V15" s="19"/>
      <c r="W15" s="23" t="str">
        <f t="shared" si="4"/>
        <v>N/A</v>
      </c>
      <c r="X15" s="20"/>
      <c r="Y15" s="21" t="s">
        <v>21</v>
      </c>
      <c r="Z15" s="19"/>
      <c r="AA15" s="22">
        <f t="shared" si="5"/>
        <v>0</v>
      </c>
      <c r="AB15" s="19"/>
      <c r="AC15" s="20"/>
      <c r="AD15" s="21" t="s">
        <v>27</v>
      </c>
      <c r="AE15" s="19"/>
      <c r="AF15" s="22">
        <f t="shared" si="6"/>
        <v>0</v>
      </c>
      <c r="AG15" s="19"/>
      <c r="AH15" s="23">
        <f t="shared" si="7"/>
        <v>0</v>
      </c>
      <c r="AI15" s="19"/>
      <c r="AJ15" s="23" t="str">
        <f t="shared" si="8"/>
        <v>N/A</v>
      </c>
      <c r="AK15" s="20"/>
      <c r="AL15" s="21" t="s">
        <v>13</v>
      </c>
      <c r="AM15" s="19"/>
      <c r="AN15" s="22">
        <f>VLOOKUP($AL15,SpeedUnits!$A$1:$B$6,2,FALSE)</f>
        <v>1</v>
      </c>
      <c r="AO15" s="19"/>
      <c r="AP15" s="23">
        <f t="shared" si="9"/>
        <v>0</v>
      </c>
      <c r="AQ15" s="19"/>
      <c r="AR15" s="23" t="str">
        <f t="shared" si="10"/>
        <v>N/A</v>
      </c>
    </row>
    <row r="16" spans="2:44" hidden="1">
      <c r="B16" s="3">
        <v>6</v>
      </c>
      <c r="C16" s="5" t="s">
        <v>6</v>
      </c>
      <c r="D16" s="3"/>
      <c r="E16" s="31">
        <f>VLOOKUP($C16,Processes!$A$1:$B$9,2,FALSE)</f>
        <v>0.8</v>
      </c>
      <c r="F16" s="19"/>
      <c r="G16" s="20"/>
      <c r="H16" s="19"/>
      <c r="I16" s="20"/>
      <c r="J16" s="19"/>
      <c r="K16" s="20"/>
      <c r="L16" s="21" t="s">
        <v>21</v>
      </c>
      <c r="M16" s="19"/>
      <c r="N16" s="22">
        <f t="shared" si="0"/>
        <v>0</v>
      </c>
      <c r="O16" s="19"/>
      <c r="P16" s="20"/>
      <c r="Q16" s="21" t="s">
        <v>27</v>
      </c>
      <c r="R16" s="19"/>
      <c r="S16" s="22">
        <f t="shared" si="1"/>
        <v>0</v>
      </c>
      <c r="T16" s="19"/>
      <c r="U16" s="23">
        <f t="shared" si="3"/>
        <v>0</v>
      </c>
      <c r="V16" s="19"/>
      <c r="W16" s="23" t="str">
        <f t="shared" si="4"/>
        <v>N/A</v>
      </c>
      <c r="X16" s="20"/>
      <c r="Y16" s="21" t="s">
        <v>21</v>
      </c>
      <c r="Z16" s="19"/>
      <c r="AA16" s="22">
        <f t="shared" si="5"/>
        <v>0</v>
      </c>
      <c r="AB16" s="19"/>
      <c r="AC16" s="20"/>
      <c r="AD16" s="21" t="s">
        <v>27</v>
      </c>
      <c r="AE16" s="19"/>
      <c r="AF16" s="22">
        <f t="shared" si="6"/>
        <v>0</v>
      </c>
      <c r="AG16" s="19"/>
      <c r="AH16" s="23">
        <f t="shared" si="7"/>
        <v>0</v>
      </c>
      <c r="AI16" s="19"/>
      <c r="AJ16" s="23" t="str">
        <f t="shared" si="8"/>
        <v>N/A</v>
      </c>
      <c r="AK16" s="20"/>
      <c r="AL16" s="21" t="s">
        <v>13</v>
      </c>
      <c r="AM16" s="19"/>
      <c r="AN16" s="22">
        <f>VLOOKUP($AL16,SpeedUnits!$A$1:$B$6,2,FALSE)</f>
        <v>1</v>
      </c>
      <c r="AO16" s="19"/>
      <c r="AP16" s="23">
        <f t="shared" si="9"/>
        <v>0</v>
      </c>
      <c r="AQ16" s="19"/>
      <c r="AR16" s="23" t="str">
        <f t="shared" si="10"/>
        <v>N/A</v>
      </c>
    </row>
    <row r="17" spans="2:44" hidden="1">
      <c r="B17" s="3">
        <v>7</v>
      </c>
      <c r="C17" s="5" t="s">
        <v>6</v>
      </c>
      <c r="D17" s="3"/>
      <c r="E17" s="31">
        <f>VLOOKUP($C17,Processes!$A$1:$B$9,2,FALSE)</f>
        <v>0.8</v>
      </c>
      <c r="F17" s="19"/>
      <c r="G17" s="20"/>
      <c r="H17" s="19"/>
      <c r="I17" s="20"/>
      <c r="J17" s="19"/>
      <c r="K17" s="20"/>
      <c r="L17" s="21" t="s">
        <v>21</v>
      </c>
      <c r="M17" s="19"/>
      <c r="N17" s="22">
        <f t="shared" si="0"/>
        <v>0</v>
      </c>
      <c r="O17" s="19"/>
      <c r="P17" s="20"/>
      <c r="Q17" s="21" t="s">
        <v>27</v>
      </c>
      <c r="R17" s="19"/>
      <c r="S17" s="22">
        <f t="shared" si="1"/>
        <v>0</v>
      </c>
      <c r="T17" s="19"/>
      <c r="U17" s="23">
        <f t="shared" si="3"/>
        <v>0</v>
      </c>
      <c r="V17" s="19"/>
      <c r="W17" s="23" t="str">
        <f t="shared" si="4"/>
        <v>N/A</v>
      </c>
      <c r="X17" s="20"/>
      <c r="Y17" s="21" t="s">
        <v>21</v>
      </c>
      <c r="Z17" s="19"/>
      <c r="AA17" s="22">
        <f t="shared" si="5"/>
        <v>0</v>
      </c>
      <c r="AB17" s="19"/>
      <c r="AC17" s="20"/>
      <c r="AD17" s="21" t="s">
        <v>27</v>
      </c>
      <c r="AE17" s="19"/>
      <c r="AF17" s="22">
        <f t="shared" si="6"/>
        <v>0</v>
      </c>
      <c r="AG17" s="19"/>
      <c r="AH17" s="23">
        <f t="shared" si="7"/>
        <v>0</v>
      </c>
      <c r="AI17" s="19"/>
      <c r="AJ17" s="23" t="str">
        <f t="shared" si="8"/>
        <v>N/A</v>
      </c>
      <c r="AK17" s="20"/>
      <c r="AL17" s="21" t="s">
        <v>13</v>
      </c>
      <c r="AM17" s="19"/>
      <c r="AN17" s="22">
        <f>VLOOKUP($AL17,SpeedUnits!$A$1:$B$6,2,FALSE)</f>
        <v>1</v>
      </c>
      <c r="AO17" s="19"/>
      <c r="AP17" s="23">
        <f t="shared" si="9"/>
        <v>0</v>
      </c>
      <c r="AQ17" s="19"/>
      <c r="AR17" s="23" t="str">
        <f t="shared" si="10"/>
        <v>N/A</v>
      </c>
    </row>
    <row r="18" spans="2:44" hidden="1">
      <c r="B18" s="3">
        <v>8</v>
      </c>
      <c r="C18" s="5" t="s">
        <v>6</v>
      </c>
      <c r="D18" s="3"/>
      <c r="E18" s="31">
        <f>VLOOKUP($C18,Processes!$A$1:$B$9,2,FALSE)</f>
        <v>0.8</v>
      </c>
      <c r="F18" s="19"/>
      <c r="G18" s="20"/>
      <c r="H18" s="19"/>
      <c r="I18" s="20"/>
      <c r="J18" s="19"/>
      <c r="K18" s="20"/>
      <c r="L18" s="21" t="s">
        <v>21</v>
      </c>
      <c r="M18" s="19"/>
      <c r="N18" s="22">
        <f t="shared" si="0"/>
        <v>0</v>
      </c>
      <c r="O18" s="19"/>
      <c r="P18" s="20"/>
      <c r="Q18" s="21" t="s">
        <v>27</v>
      </c>
      <c r="R18" s="19"/>
      <c r="S18" s="22">
        <f t="shared" si="1"/>
        <v>0</v>
      </c>
      <c r="T18" s="19"/>
      <c r="U18" s="23">
        <f t="shared" si="3"/>
        <v>0</v>
      </c>
      <c r="V18" s="19"/>
      <c r="W18" s="23" t="str">
        <f t="shared" si="4"/>
        <v>N/A</v>
      </c>
      <c r="X18" s="20"/>
      <c r="Y18" s="21" t="s">
        <v>21</v>
      </c>
      <c r="Z18" s="19"/>
      <c r="AA18" s="22">
        <f t="shared" si="5"/>
        <v>0</v>
      </c>
      <c r="AB18" s="19"/>
      <c r="AC18" s="20"/>
      <c r="AD18" s="21" t="s">
        <v>27</v>
      </c>
      <c r="AE18" s="19"/>
      <c r="AF18" s="22">
        <f t="shared" si="6"/>
        <v>0</v>
      </c>
      <c r="AG18" s="19"/>
      <c r="AH18" s="23">
        <f t="shared" si="7"/>
        <v>0</v>
      </c>
      <c r="AI18" s="19"/>
      <c r="AJ18" s="23" t="str">
        <f t="shared" si="8"/>
        <v>N/A</v>
      </c>
      <c r="AK18" s="20"/>
      <c r="AL18" s="21" t="s">
        <v>13</v>
      </c>
      <c r="AM18" s="19"/>
      <c r="AN18" s="22">
        <f>VLOOKUP($AL18,SpeedUnits!$A$1:$B$6,2,FALSE)</f>
        <v>1</v>
      </c>
      <c r="AO18" s="19"/>
      <c r="AP18" s="23">
        <f t="shared" si="9"/>
        <v>0</v>
      </c>
      <c r="AQ18" s="19"/>
      <c r="AR18" s="23" t="str">
        <f t="shared" si="10"/>
        <v>N/A</v>
      </c>
    </row>
    <row r="19" spans="2:44" hidden="1">
      <c r="B19" s="3">
        <v>9</v>
      </c>
      <c r="C19" s="5" t="s">
        <v>6</v>
      </c>
      <c r="D19" s="3"/>
      <c r="E19" s="31">
        <f>VLOOKUP($C19,Processes!$A$1:$B$9,2,FALSE)</f>
        <v>0.8</v>
      </c>
      <c r="F19" s="19"/>
      <c r="G19" s="20"/>
      <c r="H19" s="19"/>
      <c r="I19" s="20"/>
      <c r="J19" s="19"/>
      <c r="K19" s="20"/>
      <c r="L19" s="21" t="s">
        <v>21</v>
      </c>
      <c r="M19" s="19"/>
      <c r="N19" s="22">
        <f t="shared" si="0"/>
        <v>0</v>
      </c>
      <c r="O19" s="19"/>
      <c r="P19" s="20"/>
      <c r="Q19" s="21" t="s">
        <v>27</v>
      </c>
      <c r="R19" s="19"/>
      <c r="S19" s="22">
        <f t="shared" si="1"/>
        <v>0</v>
      </c>
      <c r="T19" s="19"/>
      <c r="U19" s="23">
        <f t="shared" si="3"/>
        <v>0</v>
      </c>
      <c r="V19" s="19"/>
      <c r="W19" s="23" t="str">
        <f t="shared" si="4"/>
        <v>N/A</v>
      </c>
      <c r="X19" s="20"/>
      <c r="Y19" s="21" t="s">
        <v>21</v>
      </c>
      <c r="Z19" s="19"/>
      <c r="AA19" s="22">
        <f t="shared" si="5"/>
        <v>0</v>
      </c>
      <c r="AB19" s="19"/>
      <c r="AC19" s="20"/>
      <c r="AD19" s="21" t="s">
        <v>27</v>
      </c>
      <c r="AE19" s="19"/>
      <c r="AF19" s="22">
        <f t="shared" si="6"/>
        <v>0</v>
      </c>
      <c r="AG19" s="19"/>
      <c r="AH19" s="23">
        <f t="shared" si="7"/>
        <v>0</v>
      </c>
      <c r="AI19" s="19"/>
      <c r="AJ19" s="23" t="str">
        <f t="shared" si="8"/>
        <v>N/A</v>
      </c>
      <c r="AK19" s="20"/>
      <c r="AL19" s="21" t="s">
        <v>13</v>
      </c>
      <c r="AM19" s="19"/>
      <c r="AN19" s="22">
        <f>VLOOKUP($AL19,SpeedUnits!$A$1:$B$6,2,FALSE)</f>
        <v>1</v>
      </c>
      <c r="AO19" s="19"/>
      <c r="AP19" s="23">
        <f t="shared" si="9"/>
        <v>0</v>
      </c>
      <c r="AQ19" s="19"/>
      <c r="AR19" s="23" t="str">
        <f t="shared" si="10"/>
        <v>N/A</v>
      </c>
    </row>
    <row r="20" spans="2:44" hidden="1">
      <c r="B20" s="3">
        <v>10</v>
      </c>
      <c r="C20" s="5" t="s">
        <v>6</v>
      </c>
      <c r="D20" s="3"/>
      <c r="E20" s="31">
        <f>VLOOKUP($C20,Processes!$A$1:$B$9,2,FALSE)</f>
        <v>0.8</v>
      </c>
      <c r="F20" s="19"/>
      <c r="G20" s="20"/>
      <c r="H20" s="19"/>
      <c r="I20" s="20"/>
      <c r="J20" s="19"/>
      <c r="K20" s="20"/>
      <c r="L20" s="21" t="s">
        <v>21</v>
      </c>
      <c r="M20" s="19"/>
      <c r="N20" s="22">
        <f t="shared" si="0"/>
        <v>0</v>
      </c>
      <c r="O20" s="19"/>
      <c r="P20" s="20"/>
      <c r="Q20" s="21" t="s">
        <v>27</v>
      </c>
      <c r="R20" s="19"/>
      <c r="S20" s="22">
        <f t="shared" si="1"/>
        <v>0</v>
      </c>
      <c r="T20" s="19"/>
      <c r="U20" s="23">
        <f t="shared" si="3"/>
        <v>0</v>
      </c>
      <c r="V20" s="19"/>
      <c r="W20" s="23" t="str">
        <f t="shared" si="4"/>
        <v>N/A</v>
      </c>
      <c r="X20" s="20"/>
      <c r="Y20" s="21" t="s">
        <v>21</v>
      </c>
      <c r="Z20" s="19"/>
      <c r="AA20" s="22">
        <f t="shared" si="5"/>
        <v>0</v>
      </c>
      <c r="AB20" s="19"/>
      <c r="AC20" s="20"/>
      <c r="AD20" s="21" t="s">
        <v>27</v>
      </c>
      <c r="AE20" s="19"/>
      <c r="AF20" s="22">
        <f t="shared" si="6"/>
        <v>0</v>
      </c>
      <c r="AG20" s="19"/>
      <c r="AH20" s="23">
        <f t="shared" si="7"/>
        <v>0</v>
      </c>
      <c r="AI20" s="19"/>
      <c r="AJ20" s="23" t="str">
        <f t="shared" si="8"/>
        <v>N/A</v>
      </c>
      <c r="AK20" s="20"/>
      <c r="AL20" s="21" t="s">
        <v>13</v>
      </c>
      <c r="AM20" s="19"/>
      <c r="AN20" s="22">
        <f>VLOOKUP($AL20,SpeedUnits!$A$1:$B$6,2,FALSE)</f>
        <v>1</v>
      </c>
      <c r="AO20" s="19"/>
      <c r="AP20" s="23">
        <f t="shared" si="9"/>
        <v>0</v>
      </c>
      <c r="AQ20" s="19"/>
      <c r="AR20" s="23" t="str">
        <f t="shared" si="10"/>
        <v>N/A</v>
      </c>
    </row>
    <row r="21" spans="2:44" hidden="1">
      <c r="B21" s="3">
        <v>11</v>
      </c>
      <c r="C21" s="5" t="s">
        <v>6</v>
      </c>
      <c r="D21" s="3"/>
      <c r="E21" s="31">
        <f>VLOOKUP($C21,Processes!$A$1:$B$9,2,FALSE)</f>
        <v>0.8</v>
      </c>
      <c r="F21" s="19"/>
      <c r="G21" s="20"/>
      <c r="H21" s="19"/>
      <c r="I21" s="20"/>
      <c r="J21" s="19"/>
      <c r="K21" s="20"/>
      <c r="L21" s="21" t="s">
        <v>21</v>
      </c>
      <c r="M21" s="19"/>
      <c r="N21" s="22">
        <f t="shared" si="0"/>
        <v>0</v>
      </c>
      <c r="O21" s="19"/>
      <c r="P21" s="20"/>
      <c r="Q21" s="21" t="s">
        <v>27</v>
      </c>
      <c r="R21" s="19"/>
      <c r="S21" s="22">
        <f t="shared" si="1"/>
        <v>0</v>
      </c>
      <c r="T21" s="19"/>
      <c r="U21" s="23">
        <f t="shared" si="3"/>
        <v>0</v>
      </c>
      <c r="V21" s="19"/>
      <c r="W21" s="23" t="str">
        <f t="shared" si="4"/>
        <v>N/A</v>
      </c>
      <c r="X21" s="20"/>
      <c r="Y21" s="21" t="s">
        <v>21</v>
      </c>
      <c r="Z21" s="19"/>
      <c r="AA21" s="22">
        <f t="shared" si="5"/>
        <v>0</v>
      </c>
      <c r="AB21" s="19"/>
      <c r="AC21" s="20"/>
      <c r="AD21" s="21" t="s">
        <v>27</v>
      </c>
      <c r="AE21" s="19"/>
      <c r="AF21" s="22">
        <f t="shared" si="6"/>
        <v>0</v>
      </c>
      <c r="AG21" s="19"/>
      <c r="AH21" s="23">
        <f t="shared" si="7"/>
        <v>0</v>
      </c>
      <c r="AI21" s="19"/>
      <c r="AJ21" s="23" t="str">
        <f t="shared" si="8"/>
        <v>N/A</v>
      </c>
      <c r="AK21" s="20"/>
      <c r="AL21" s="21" t="s">
        <v>13</v>
      </c>
      <c r="AM21" s="19"/>
      <c r="AN21" s="22">
        <f>VLOOKUP($AL21,SpeedUnits!$A$1:$B$6,2,FALSE)</f>
        <v>1</v>
      </c>
      <c r="AO21" s="19"/>
      <c r="AP21" s="23">
        <f t="shared" si="9"/>
        <v>0</v>
      </c>
      <c r="AQ21" s="19"/>
      <c r="AR21" s="23" t="str">
        <f t="shared" si="10"/>
        <v>N/A</v>
      </c>
    </row>
    <row r="22" spans="2:44" hidden="1">
      <c r="B22" s="3">
        <v>12</v>
      </c>
      <c r="C22" s="5" t="s">
        <v>6</v>
      </c>
      <c r="D22" s="3"/>
      <c r="E22" s="31">
        <f>VLOOKUP($C22,Processes!$A$1:$B$9,2,FALSE)</f>
        <v>0.8</v>
      </c>
      <c r="F22" s="19"/>
      <c r="G22" s="20"/>
      <c r="H22" s="19"/>
      <c r="I22" s="20"/>
      <c r="J22" s="19"/>
      <c r="K22" s="20"/>
      <c r="L22" s="21" t="s">
        <v>21</v>
      </c>
      <c r="M22" s="19"/>
      <c r="N22" s="22">
        <f t="shared" si="0"/>
        <v>0</v>
      </c>
      <c r="O22" s="19"/>
      <c r="P22" s="20"/>
      <c r="Q22" s="21" t="s">
        <v>27</v>
      </c>
      <c r="R22" s="19"/>
      <c r="S22" s="22">
        <f t="shared" si="1"/>
        <v>0</v>
      </c>
      <c r="T22" s="19"/>
      <c r="U22" s="23">
        <f t="shared" si="3"/>
        <v>0</v>
      </c>
      <c r="V22" s="19"/>
      <c r="W22" s="23" t="str">
        <f t="shared" si="4"/>
        <v>N/A</v>
      </c>
      <c r="X22" s="20"/>
      <c r="Y22" s="21" t="s">
        <v>21</v>
      </c>
      <c r="Z22" s="19"/>
      <c r="AA22" s="22">
        <f t="shared" si="5"/>
        <v>0</v>
      </c>
      <c r="AB22" s="19"/>
      <c r="AC22" s="20"/>
      <c r="AD22" s="21" t="s">
        <v>27</v>
      </c>
      <c r="AE22" s="19"/>
      <c r="AF22" s="22">
        <f t="shared" si="6"/>
        <v>0</v>
      </c>
      <c r="AG22" s="19"/>
      <c r="AH22" s="23">
        <f t="shared" si="7"/>
        <v>0</v>
      </c>
      <c r="AI22" s="19"/>
      <c r="AJ22" s="23" t="str">
        <f t="shared" si="8"/>
        <v>N/A</v>
      </c>
      <c r="AK22" s="20"/>
      <c r="AL22" s="21" t="s">
        <v>13</v>
      </c>
      <c r="AM22" s="19"/>
      <c r="AN22" s="22">
        <f>VLOOKUP($AL22,SpeedUnits!$A$1:$B$6,2,FALSE)</f>
        <v>1</v>
      </c>
      <c r="AO22" s="19"/>
      <c r="AP22" s="23">
        <f t="shared" si="9"/>
        <v>0</v>
      </c>
      <c r="AQ22" s="19"/>
      <c r="AR22" s="23" t="str">
        <f t="shared" si="10"/>
        <v>N/A</v>
      </c>
    </row>
    <row r="23" spans="2:44" hidden="1">
      <c r="B23" s="3">
        <v>13</v>
      </c>
      <c r="C23" s="5" t="s">
        <v>6</v>
      </c>
      <c r="D23" s="3"/>
      <c r="E23" s="31">
        <f>VLOOKUP($C23,Processes!$A$1:$B$9,2,FALSE)</f>
        <v>0.8</v>
      </c>
      <c r="F23" s="19"/>
      <c r="G23" s="20"/>
      <c r="H23" s="19"/>
      <c r="I23" s="20"/>
      <c r="J23" s="19"/>
      <c r="K23" s="20"/>
      <c r="L23" s="21" t="s">
        <v>21</v>
      </c>
      <c r="M23" s="19"/>
      <c r="N23" s="22">
        <f t="shared" si="0"/>
        <v>0</v>
      </c>
      <c r="O23" s="19"/>
      <c r="P23" s="20"/>
      <c r="Q23" s="21" t="s">
        <v>27</v>
      </c>
      <c r="R23" s="19"/>
      <c r="S23" s="22">
        <f t="shared" si="1"/>
        <v>0</v>
      </c>
      <c r="T23" s="19"/>
      <c r="U23" s="23">
        <f t="shared" si="3"/>
        <v>0</v>
      </c>
      <c r="V23" s="19"/>
      <c r="W23" s="23" t="str">
        <f t="shared" si="4"/>
        <v>N/A</v>
      </c>
      <c r="X23" s="20"/>
      <c r="Y23" s="21" t="s">
        <v>21</v>
      </c>
      <c r="Z23" s="19"/>
      <c r="AA23" s="22">
        <f t="shared" si="5"/>
        <v>0</v>
      </c>
      <c r="AB23" s="19"/>
      <c r="AC23" s="20"/>
      <c r="AD23" s="21" t="s">
        <v>27</v>
      </c>
      <c r="AE23" s="19"/>
      <c r="AF23" s="22">
        <f t="shared" si="6"/>
        <v>0</v>
      </c>
      <c r="AG23" s="19"/>
      <c r="AH23" s="23">
        <f t="shared" si="7"/>
        <v>0</v>
      </c>
      <c r="AI23" s="19"/>
      <c r="AJ23" s="23" t="str">
        <f t="shared" si="8"/>
        <v>N/A</v>
      </c>
      <c r="AK23" s="20"/>
      <c r="AL23" s="21" t="s">
        <v>13</v>
      </c>
      <c r="AM23" s="19"/>
      <c r="AN23" s="22">
        <f>VLOOKUP($AL23,SpeedUnits!$A$1:$B$6,2,FALSE)</f>
        <v>1</v>
      </c>
      <c r="AO23" s="19"/>
      <c r="AP23" s="23">
        <f t="shared" si="9"/>
        <v>0</v>
      </c>
      <c r="AQ23" s="19"/>
      <c r="AR23" s="23" t="str">
        <f t="shared" si="10"/>
        <v>N/A</v>
      </c>
    </row>
    <row r="24" spans="2:44" hidden="1">
      <c r="B24" s="3">
        <v>14</v>
      </c>
      <c r="C24" s="5" t="s">
        <v>6</v>
      </c>
      <c r="D24" s="3"/>
      <c r="E24" s="31">
        <f>VLOOKUP($C24,Processes!$A$1:$B$9,2,FALSE)</f>
        <v>0.8</v>
      </c>
      <c r="F24" s="19"/>
      <c r="G24" s="20"/>
      <c r="H24" s="19"/>
      <c r="I24" s="20"/>
      <c r="J24" s="19"/>
      <c r="K24" s="20"/>
      <c r="L24" s="21" t="s">
        <v>21</v>
      </c>
      <c r="M24" s="19"/>
      <c r="N24" s="22">
        <f t="shared" si="0"/>
        <v>0</v>
      </c>
      <c r="O24" s="19"/>
      <c r="P24" s="20"/>
      <c r="Q24" s="21" t="s">
        <v>27</v>
      </c>
      <c r="R24" s="19"/>
      <c r="S24" s="22">
        <f t="shared" si="1"/>
        <v>0</v>
      </c>
      <c r="T24" s="19"/>
      <c r="U24" s="23">
        <f t="shared" si="3"/>
        <v>0</v>
      </c>
      <c r="V24" s="19"/>
      <c r="W24" s="23" t="str">
        <f t="shared" si="4"/>
        <v>N/A</v>
      </c>
      <c r="X24" s="20"/>
      <c r="Y24" s="21" t="s">
        <v>21</v>
      </c>
      <c r="Z24" s="19"/>
      <c r="AA24" s="22">
        <f t="shared" si="5"/>
        <v>0</v>
      </c>
      <c r="AB24" s="19"/>
      <c r="AC24" s="20"/>
      <c r="AD24" s="21" t="s">
        <v>27</v>
      </c>
      <c r="AE24" s="19"/>
      <c r="AF24" s="22">
        <f t="shared" si="6"/>
        <v>0</v>
      </c>
      <c r="AG24" s="19"/>
      <c r="AH24" s="23">
        <f t="shared" si="7"/>
        <v>0</v>
      </c>
      <c r="AI24" s="19"/>
      <c r="AJ24" s="23" t="str">
        <f t="shared" si="8"/>
        <v>N/A</v>
      </c>
      <c r="AK24" s="20"/>
      <c r="AL24" s="21" t="s">
        <v>13</v>
      </c>
      <c r="AM24" s="19"/>
      <c r="AN24" s="22">
        <f>VLOOKUP($AL24,SpeedUnits!$A$1:$B$6,2,FALSE)</f>
        <v>1</v>
      </c>
      <c r="AO24" s="19"/>
      <c r="AP24" s="23">
        <f t="shared" si="9"/>
        <v>0</v>
      </c>
      <c r="AQ24" s="19"/>
      <c r="AR24" s="23" t="str">
        <f t="shared" si="10"/>
        <v>N/A</v>
      </c>
    </row>
    <row r="25" spans="2:44" hidden="1">
      <c r="B25" s="3">
        <v>15</v>
      </c>
      <c r="C25" s="5" t="s">
        <v>6</v>
      </c>
      <c r="D25" s="3"/>
      <c r="E25" s="31">
        <f>VLOOKUP($C25,Processes!$A$1:$B$9,2,FALSE)</f>
        <v>0.8</v>
      </c>
      <c r="F25" s="19"/>
      <c r="G25" s="20"/>
      <c r="H25" s="19"/>
      <c r="I25" s="20"/>
      <c r="J25" s="19"/>
      <c r="K25" s="20"/>
      <c r="L25" s="21" t="s">
        <v>21</v>
      </c>
      <c r="M25" s="19"/>
      <c r="N25" s="22">
        <f t="shared" si="0"/>
        <v>0</v>
      </c>
      <c r="O25" s="19"/>
      <c r="P25" s="20"/>
      <c r="Q25" s="21" t="s">
        <v>27</v>
      </c>
      <c r="R25" s="19"/>
      <c r="S25" s="22">
        <f t="shared" si="1"/>
        <v>0</v>
      </c>
      <c r="T25" s="19"/>
      <c r="U25" s="23">
        <f t="shared" si="3"/>
        <v>0</v>
      </c>
      <c r="V25" s="19"/>
      <c r="W25" s="23" t="str">
        <f t="shared" si="4"/>
        <v>N/A</v>
      </c>
      <c r="X25" s="20"/>
      <c r="Y25" s="21" t="s">
        <v>21</v>
      </c>
      <c r="Z25" s="19"/>
      <c r="AA25" s="22">
        <f t="shared" si="5"/>
        <v>0</v>
      </c>
      <c r="AB25" s="19"/>
      <c r="AC25" s="20"/>
      <c r="AD25" s="21" t="s">
        <v>27</v>
      </c>
      <c r="AE25" s="19"/>
      <c r="AF25" s="22">
        <f t="shared" si="6"/>
        <v>0</v>
      </c>
      <c r="AG25" s="19"/>
      <c r="AH25" s="23">
        <f t="shared" si="7"/>
        <v>0</v>
      </c>
      <c r="AI25" s="19"/>
      <c r="AJ25" s="23" t="str">
        <f t="shared" si="8"/>
        <v>N/A</v>
      </c>
      <c r="AK25" s="20"/>
      <c r="AL25" s="21" t="s">
        <v>13</v>
      </c>
      <c r="AM25" s="19"/>
      <c r="AN25" s="22">
        <f>VLOOKUP($AL25,SpeedUnits!$A$1:$B$6,2,FALSE)</f>
        <v>1</v>
      </c>
      <c r="AO25" s="19"/>
      <c r="AP25" s="23">
        <f t="shared" si="9"/>
        <v>0</v>
      </c>
      <c r="AQ25" s="19"/>
      <c r="AR25" s="23" t="str">
        <f t="shared" si="10"/>
        <v>N/A</v>
      </c>
    </row>
    <row r="26" spans="2:44" hidden="1">
      <c r="B26" s="3">
        <v>16</v>
      </c>
      <c r="C26" s="5" t="s">
        <v>6</v>
      </c>
      <c r="D26" s="3"/>
      <c r="E26" s="31">
        <f>VLOOKUP($C26,Processes!$A$1:$B$9,2,FALSE)</f>
        <v>0.8</v>
      </c>
      <c r="F26" s="19"/>
      <c r="G26" s="20"/>
      <c r="H26" s="19"/>
      <c r="I26" s="20"/>
      <c r="J26" s="19"/>
      <c r="K26" s="20"/>
      <c r="L26" s="21" t="s">
        <v>21</v>
      </c>
      <c r="M26" s="19"/>
      <c r="N26" s="22">
        <f t="shared" si="0"/>
        <v>0</v>
      </c>
      <c r="O26" s="19"/>
      <c r="P26" s="20"/>
      <c r="Q26" s="21" t="s">
        <v>27</v>
      </c>
      <c r="R26" s="19"/>
      <c r="S26" s="22">
        <f t="shared" si="1"/>
        <v>0</v>
      </c>
      <c r="T26" s="19"/>
      <c r="U26" s="23">
        <f t="shared" si="3"/>
        <v>0</v>
      </c>
      <c r="V26" s="19"/>
      <c r="W26" s="23" t="str">
        <f t="shared" si="4"/>
        <v>N/A</v>
      </c>
      <c r="X26" s="20"/>
      <c r="Y26" s="21" t="s">
        <v>21</v>
      </c>
      <c r="Z26" s="19"/>
      <c r="AA26" s="22">
        <f t="shared" si="5"/>
        <v>0</v>
      </c>
      <c r="AB26" s="19"/>
      <c r="AC26" s="20"/>
      <c r="AD26" s="21" t="s">
        <v>27</v>
      </c>
      <c r="AE26" s="19"/>
      <c r="AF26" s="22">
        <f t="shared" si="6"/>
        <v>0</v>
      </c>
      <c r="AG26" s="19"/>
      <c r="AH26" s="23">
        <f t="shared" si="7"/>
        <v>0</v>
      </c>
      <c r="AI26" s="19"/>
      <c r="AJ26" s="23" t="str">
        <f t="shared" si="8"/>
        <v>N/A</v>
      </c>
      <c r="AK26" s="20"/>
      <c r="AL26" s="21" t="s">
        <v>13</v>
      </c>
      <c r="AM26" s="19"/>
      <c r="AN26" s="22">
        <f>VLOOKUP($AL26,SpeedUnits!$A$1:$B$6,2,FALSE)</f>
        <v>1</v>
      </c>
      <c r="AO26" s="19"/>
      <c r="AP26" s="23">
        <f t="shared" si="9"/>
        <v>0</v>
      </c>
      <c r="AQ26" s="19"/>
      <c r="AR26" s="23" t="str">
        <f t="shared" si="10"/>
        <v>N/A</v>
      </c>
    </row>
    <row r="27" spans="2:44" hidden="1">
      <c r="B27" s="3">
        <v>17</v>
      </c>
      <c r="C27" s="5" t="s">
        <v>6</v>
      </c>
      <c r="D27" s="3"/>
      <c r="E27" s="31">
        <f>VLOOKUP($C27,Processes!$A$1:$B$9,2,FALSE)</f>
        <v>0.8</v>
      </c>
      <c r="F27" s="19"/>
      <c r="G27" s="20"/>
      <c r="H27" s="19"/>
      <c r="I27" s="20"/>
      <c r="J27" s="19"/>
      <c r="K27" s="20"/>
      <c r="L27" s="21" t="s">
        <v>21</v>
      </c>
      <c r="M27" s="19"/>
      <c r="N27" s="22">
        <f t="shared" si="0"/>
        <v>0</v>
      </c>
      <c r="O27" s="19"/>
      <c r="P27" s="20"/>
      <c r="Q27" s="21" t="s">
        <v>27</v>
      </c>
      <c r="R27" s="19"/>
      <c r="S27" s="22">
        <f t="shared" si="1"/>
        <v>0</v>
      </c>
      <c r="T27" s="19"/>
      <c r="U27" s="23">
        <f t="shared" si="3"/>
        <v>0</v>
      </c>
      <c r="V27" s="19"/>
      <c r="W27" s="23" t="str">
        <f t="shared" si="4"/>
        <v>N/A</v>
      </c>
      <c r="X27" s="20"/>
      <c r="Y27" s="21" t="s">
        <v>21</v>
      </c>
      <c r="Z27" s="19"/>
      <c r="AA27" s="22">
        <f t="shared" si="5"/>
        <v>0</v>
      </c>
      <c r="AB27" s="19"/>
      <c r="AC27" s="20"/>
      <c r="AD27" s="21" t="s">
        <v>27</v>
      </c>
      <c r="AE27" s="19"/>
      <c r="AF27" s="22">
        <f t="shared" si="6"/>
        <v>0</v>
      </c>
      <c r="AG27" s="19"/>
      <c r="AH27" s="23">
        <f t="shared" si="7"/>
        <v>0</v>
      </c>
      <c r="AI27" s="19"/>
      <c r="AJ27" s="23" t="str">
        <f t="shared" si="8"/>
        <v>N/A</v>
      </c>
      <c r="AK27" s="20"/>
      <c r="AL27" s="21" t="s">
        <v>13</v>
      </c>
      <c r="AM27" s="19"/>
      <c r="AN27" s="22">
        <f>VLOOKUP($AL27,SpeedUnits!$A$1:$B$6,2,FALSE)</f>
        <v>1</v>
      </c>
      <c r="AO27" s="19"/>
      <c r="AP27" s="23">
        <f t="shared" si="9"/>
        <v>0</v>
      </c>
      <c r="AQ27" s="19"/>
      <c r="AR27" s="23" t="str">
        <f t="shared" si="10"/>
        <v>N/A</v>
      </c>
    </row>
    <row r="28" spans="2:44" hidden="1">
      <c r="B28" s="3">
        <v>18</v>
      </c>
      <c r="C28" s="5" t="s">
        <v>6</v>
      </c>
      <c r="D28" s="3"/>
      <c r="E28" s="31">
        <f>VLOOKUP($C28,Processes!$A$1:$B$9,2,FALSE)</f>
        <v>0.8</v>
      </c>
      <c r="F28" s="19"/>
      <c r="G28" s="20"/>
      <c r="H28" s="19"/>
      <c r="I28" s="20"/>
      <c r="J28" s="19"/>
      <c r="K28" s="20"/>
      <c r="L28" s="21" t="s">
        <v>21</v>
      </c>
      <c r="M28" s="19"/>
      <c r="N28" s="22">
        <f t="shared" si="0"/>
        <v>0</v>
      </c>
      <c r="O28" s="19"/>
      <c r="P28" s="20"/>
      <c r="Q28" s="21" t="s">
        <v>27</v>
      </c>
      <c r="R28" s="19"/>
      <c r="S28" s="22">
        <f t="shared" si="1"/>
        <v>0</v>
      </c>
      <c r="T28" s="19"/>
      <c r="U28" s="23">
        <f t="shared" si="3"/>
        <v>0</v>
      </c>
      <c r="V28" s="19"/>
      <c r="W28" s="23" t="str">
        <f t="shared" si="4"/>
        <v>N/A</v>
      </c>
      <c r="X28" s="20"/>
      <c r="Y28" s="21" t="s">
        <v>21</v>
      </c>
      <c r="Z28" s="19"/>
      <c r="AA28" s="22">
        <f t="shared" si="5"/>
        <v>0</v>
      </c>
      <c r="AB28" s="19"/>
      <c r="AC28" s="20"/>
      <c r="AD28" s="21" t="s">
        <v>27</v>
      </c>
      <c r="AE28" s="19"/>
      <c r="AF28" s="22">
        <f t="shared" si="6"/>
        <v>0</v>
      </c>
      <c r="AG28" s="19"/>
      <c r="AH28" s="23">
        <f t="shared" si="7"/>
        <v>0</v>
      </c>
      <c r="AI28" s="19"/>
      <c r="AJ28" s="23" t="str">
        <f t="shared" si="8"/>
        <v>N/A</v>
      </c>
      <c r="AK28" s="20"/>
      <c r="AL28" s="21" t="s">
        <v>13</v>
      </c>
      <c r="AM28" s="19"/>
      <c r="AN28" s="22">
        <f>VLOOKUP($AL28,SpeedUnits!$A$1:$B$6,2,FALSE)</f>
        <v>1</v>
      </c>
      <c r="AO28" s="19"/>
      <c r="AP28" s="23">
        <f t="shared" si="9"/>
        <v>0</v>
      </c>
      <c r="AQ28" s="19"/>
      <c r="AR28" s="23" t="str">
        <f t="shared" si="10"/>
        <v>N/A</v>
      </c>
    </row>
    <row r="29" spans="2:44" hidden="1">
      <c r="B29" s="3">
        <v>19</v>
      </c>
      <c r="C29" s="5" t="s">
        <v>6</v>
      </c>
      <c r="D29" s="3"/>
      <c r="E29" s="31">
        <f>VLOOKUP($C29,Processes!$A$1:$B$9,2,FALSE)</f>
        <v>0.8</v>
      </c>
      <c r="F29" s="19"/>
      <c r="G29" s="20"/>
      <c r="H29" s="19"/>
      <c r="I29" s="20"/>
      <c r="J29" s="19"/>
      <c r="K29" s="20"/>
      <c r="L29" s="21" t="s">
        <v>21</v>
      </c>
      <c r="M29" s="19"/>
      <c r="N29" s="22">
        <f t="shared" si="0"/>
        <v>0</v>
      </c>
      <c r="O29" s="19"/>
      <c r="P29" s="20"/>
      <c r="Q29" s="21" t="s">
        <v>27</v>
      </c>
      <c r="R29" s="19"/>
      <c r="S29" s="22">
        <f t="shared" si="1"/>
        <v>0</v>
      </c>
      <c r="T29" s="19"/>
      <c r="U29" s="23">
        <f t="shared" si="3"/>
        <v>0</v>
      </c>
      <c r="V29" s="19"/>
      <c r="W29" s="23" t="str">
        <f t="shared" si="4"/>
        <v>N/A</v>
      </c>
      <c r="X29" s="20"/>
      <c r="Y29" s="21" t="s">
        <v>21</v>
      </c>
      <c r="Z29" s="19"/>
      <c r="AA29" s="22">
        <f t="shared" si="5"/>
        <v>0</v>
      </c>
      <c r="AB29" s="19"/>
      <c r="AC29" s="20"/>
      <c r="AD29" s="21" t="s">
        <v>27</v>
      </c>
      <c r="AE29" s="19"/>
      <c r="AF29" s="22">
        <f t="shared" si="6"/>
        <v>0</v>
      </c>
      <c r="AG29" s="19"/>
      <c r="AH29" s="23">
        <f t="shared" si="7"/>
        <v>0</v>
      </c>
      <c r="AI29" s="19"/>
      <c r="AJ29" s="23" t="str">
        <f t="shared" si="8"/>
        <v>N/A</v>
      </c>
      <c r="AK29" s="20"/>
      <c r="AL29" s="21" t="s">
        <v>13</v>
      </c>
      <c r="AM29" s="19"/>
      <c r="AN29" s="22">
        <f>VLOOKUP($AL29,SpeedUnits!$A$1:$B$6,2,FALSE)</f>
        <v>1</v>
      </c>
      <c r="AO29" s="19"/>
      <c r="AP29" s="23">
        <f t="shared" si="9"/>
        <v>0</v>
      </c>
      <c r="AQ29" s="19"/>
      <c r="AR29" s="23" t="str">
        <f t="shared" si="10"/>
        <v>N/A</v>
      </c>
    </row>
    <row r="30" spans="2:44" hidden="1">
      <c r="B30" s="3">
        <v>20</v>
      </c>
      <c r="C30" s="5" t="s">
        <v>6</v>
      </c>
      <c r="D30" s="3"/>
      <c r="E30" s="31">
        <f>VLOOKUP($C30,Processes!$A$1:$B$9,2,FALSE)</f>
        <v>0.8</v>
      </c>
      <c r="F30" s="19"/>
      <c r="G30" s="20"/>
      <c r="H30" s="19"/>
      <c r="I30" s="20"/>
      <c r="J30" s="19"/>
      <c r="K30" s="20"/>
      <c r="L30" s="21" t="s">
        <v>21</v>
      </c>
      <c r="M30" s="19"/>
      <c r="N30" s="22">
        <f t="shared" si="0"/>
        <v>0</v>
      </c>
      <c r="O30" s="19"/>
      <c r="P30" s="20"/>
      <c r="Q30" s="21" t="s">
        <v>27</v>
      </c>
      <c r="R30" s="19"/>
      <c r="S30" s="22">
        <f t="shared" si="1"/>
        <v>0</v>
      </c>
      <c r="T30" s="19"/>
      <c r="U30" s="23">
        <f t="shared" si="3"/>
        <v>0</v>
      </c>
      <c r="V30" s="19"/>
      <c r="W30" s="23" t="str">
        <f t="shared" si="4"/>
        <v>N/A</v>
      </c>
      <c r="X30" s="20"/>
      <c r="Y30" s="21" t="s">
        <v>21</v>
      </c>
      <c r="Z30" s="19"/>
      <c r="AA30" s="22">
        <f t="shared" si="5"/>
        <v>0</v>
      </c>
      <c r="AB30" s="19"/>
      <c r="AC30" s="20"/>
      <c r="AD30" s="21" t="s">
        <v>27</v>
      </c>
      <c r="AE30" s="19"/>
      <c r="AF30" s="22">
        <f t="shared" si="6"/>
        <v>0</v>
      </c>
      <c r="AG30" s="19"/>
      <c r="AH30" s="23">
        <f t="shared" si="7"/>
        <v>0</v>
      </c>
      <c r="AI30" s="19"/>
      <c r="AJ30" s="23" t="str">
        <f t="shared" si="8"/>
        <v>N/A</v>
      </c>
      <c r="AK30" s="20"/>
      <c r="AL30" s="21" t="s">
        <v>13</v>
      </c>
      <c r="AM30" s="19"/>
      <c r="AN30" s="22">
        <f>VLOOKUP($AL30,SpeedUnits!$A$1:$B$6,2,FALSE)</f>
        <v>1</v>
      </c>
      <c r="AO30" s="19"/>
      <c r="AP30" s="23">
        <f t="shared" si="9"/>
        <v>0</v>
      </c>
      <c r="AQ30" s="19"/>
      <c r="AR30" s="23" t="str">
        <f t="shared" si="10"/>
        <v>N/A</v>
      </c>
    </row>
    <row r="31" spans="2:44" hidden="1">
      <c r="B31" s="3">
        <v>21</v>
      </c>
      <c r="C31" s="5" t="s">
        <v>6</v>
      </c>
      <c r="D31" s="3"/>
      <c r="E31" s="31">
        <f>VLOOKUP($C31,Processes!$A$1:$B$9,2,FALSE)</f>
        <v>0.8</v>
      </c>
      <c r="F31" s="19"/>
      <c r="G31" s="20"/>
      <c r="H31" s="19"/>
      <c r="I31" s="20"/>
      <c r="J31" s="19"/>
      <c r="K31" s="20"/>
      <c r="L31" s="21" t="s">
        <v>21</v>
      </c>
      <c r="M31" s="19"/>
      <c r="N31" s="22">
        <f t="shared" si="0"/>
        <v>0</v>
      </c>
      <c r="O31" s="19"/>
      <c r="P31" s="20"/>
      <c r="Q31" s="21" t="s">
        <v>27</v>
      </c>
      <c r="R31" s="19"/>
      <c r="S31" s="22">
        <f t="shared" si="1"/>
        <v>0</v>
      </c>
      <c r="T31" s="19"/>
      <c r="U31" s="23">
        <f t="shared" si="3"/>
        <v>0</v>
      </c>
      <c r="V31" s="19"/>
      <c r="W31" s="23" t="str">
        <f t="shared" si="4"/>
        <v>N/A</v>
      </c>
      <c r="X31" s="20"/>
      <c r="Y31" s="21" t="s">
        <v>21</v>
      </c>
      <c r="Z31" s="19"/>
      <c r="AA31" s="22">
        <f t="shared" si="5"/>
        <v>0</v>
      </c>
      <c r="AB31" s="19"/>
      <c r="AC31" s="20"/>
      <c r="AD31" s="21" t="s">
        <v>27</v>
      </c>
      <c r="AE31" s="19"/>
      <c r="AF31" s="22">
        <f t="shared" si="6"/>
        <v>0</v>
      </c>
      <c r="AG31" s="19"/>
      <c r="AH31" s="23">
        <f t="shared" si="7"/>
        <v>0</v>
      </c>
      <c r="AI31" s="19"/>
      <c r="AJ31" s="23" t="str">
        <f t="shared" si="8"/>
        <v>N/A</v>
      </c>
      <c r="AK31" s="20"/>
      <c r="AL31" s="21" t="s">
        <v>13</v>
      </c>
      <c r="AM31" s="19"/>
      <c r="AN31" s="22">
        <f>VLOOKUP($AL31,SpeedUnits!$A$1:$B$6,2,FALSE)</f>
        <v>1</v>
      </c>
      <c r="AO31" s="19"/>
      <c r="AP31" s="23">
        <f t="shared" si="9"/>
        <v>0</v>
      </c>
      <c r="AQ31" s="19"/>
      <c r="AR31" s="23" t="str">
        <f t="shared" si="10"/>
        <v>N/A</v>
      </c>
    </row>
    <row r="32" spans="2:44" hidden="1">
      <c r="B32" s="3">
        <v>22</v>
      </c>
      <c r="C32" s="5" t="s">
        <v>6</v>
      </c>
      <c r="D32" s="3"/>
      <c r="E32" s="31">
        <f>VLOOKUP($C32,Processes!$A$1:$B$9,2,FALSE)</f>
        <v>0.8</v>
      </c>
      <c r="F32" s="19"/>
      <c r="G32" s="20"/>
      <c r="H32" s="19"/>
      <c r="I32" s="20"/>
      <c r="J32" s="19"/>
      <c r="K32" s="20"/>
      <c r="L32" s="21" t="s">
        <v>21</v>
      </c>
      <c r="M32" s="19"/>
      <c r="N32" s="22">
        <f t="shared" si="0"/>
        <v>0</v>
      </c>
      <c r="O32" s="19"/>
      <c r="P32" s="20"/>
      <c r="Q32" s="21" t="s">
        <v>27</v>
      </c>
      <c r="R32" s="19"/>
      <c r="S32" s="22">
        <f t="shared" si="1"/>
        <v>0</v>
      </c>
      <c r="T32" s="19"/>
      <c r="U32" s="23">
        <f t="shared" si="3"/>
        <v>0</v>
      </c>
      <c r="V32" s="19"/>
      <c r="W32" s="23" t="str">
        <f t="shared" si="4"/>
        <v>N/A</v>
      </c>
      <c r="X32" s="20"/>
      <c r="Y32" s="21" t="s">
        <v>21</v>
      </c>
      <c r="Z32" s="19"/>
      <c r="AA32" s="22">
        <f t="shared" si="5"/>
        <v>0</v>
      </c>
      <c r="AB32" s="19"/>
      <c r="AC32" s="20"/>
      <c r="AD32" s="21" t="s">
        <v>27</v>
      </c>
      <c r="AE32" s="19"/>
      <c r="AF32" s="22">
        <f t="shared" si="6"/>
        <v>0</v>
      </c>
      <c r="AG32" s="19"/>
      <c r="AH32" s="23">
        <f t="shared" si="7"/>
        <v>0</v>
      </c>
      <c r="AI32" s="19"/>
      <c r="AJ32" s="23" t="str">
        <f t="shared" si="8"/>
        <v>N/A</v>
      </c>
      <c r="AK32" s="20"/>
      <c r="AL32" s="21" t="s">
        <v>13</v>
      </c>
      <c r="AM32" s="19"/>
      <c r="AN32" s="22">
        <f>VLOOKUP($AL32,SpeedUnits!$A$1:$B$6,2,FALSE)</f>
        <v>1</v>
      </c>
      <c r="AO32" s="19"/>
      <c r="AP32" s="23">
        <f t="shared" si="9"/>
        <v>0</v>
      </c>
      <c r="AQ32" s="19"/>
      <c r="AR32" s="23" t="str">
        <f t="shared" si="10"/>
        <v>N/A</v>
      </c>
    </row>
    <row r="33" spans="2:44" hidden="1">
      <c r="B33" s="3">
        <v>23</v>
      </c>
      <c r="C33" s="5" t="s">
        <v>6</v>
      </c>
      <c r="D33" s="3"/>
      <c r="E33" s="31">
        <f>VLOOKUP($C33,Processes!$A$1:$B$9,2,FALSE)</f>
        <v>0.8</v>
      </c>
      <c r="F33" s="19"/>
      <c r="G33" s="20"/>
      <c r="H33" s="19"/>
      <c r="I33" s="20"/>
      <c r="J33" s="19"/>
      <c r="K33" s="20"/>
      <c r="L33" s="21" t="s">
        <v>21</v>
      </c>
      <c r="M33" s="19"/>
      <c r="N33" s="22">
        <f t="shared" si="0"/>
        <v>0</v>
      </c>
      <c r="O33" s="19"/>
      <c r="P33" s="20"/>
      <c r="Q33" s="21" t="s">
        <v>27</v>
      </c>
      <c r="R33" s="19"/>
      <c r="S33" s="22">
        <f t="shared" si="1"/>
        <v>0</v>
      </c>
      <c r="T33" s="19"/>
      <c r="U33" s="23">
        <f t="shared" si="3"/>
        <v>0</v>
      </c>
      <c r="V33" s="19"/>
      <c r="W33" s="23" t="str">
        <f t="shared" si="4"/>
        <v>N/A</v>
      </c>
      <c r="X33" s="20"/>
      <c r="Y33" s="21" t="s">
        <v>21</v>
      </c>
      <c r="Z33" s="19"/>
      <c r="AA33" s="22">
        <f t="shared" si="5"/>
        <v>0</v>
      </c>
      <c r="AB33" s="19"/>
      <c r="AC33" s="20"/>
      <c r="AD33" s="21" t="s">
        <v>27</v>
      </c>
      <c r="AE33" s="19"/>
      <c r="AF33" s="22">
        <f t="shared" si="6"/>
        <v>0</v>
      </c>
      <c r="AG33" s="19"/>
      <c r="AH33" s="23">
        <f t="shared" si="7"/>
        <v>0</v>
      </c>
      <c r="AI33" s="19"/>
      <c r="AJ33" s="23" t="str">
        <f t="shared" si="8"/>
        <v>N/A</v>
      </c>
      <c r="AK33" s="20"/>
      <c r="AL33" s="21" t="s">
        <v>13</v>
      </c>
      <c r="AM33" s="19"/>
      <c r="AN33" s="22">
        <f>VLOOKUP($AL33,SpeedUnits!$A$1:$B$6,2,FALSE)</f>
        <v>1</v>
      </c>
      <c r="AO33" s="19"/>
      <c r="AP33" s="23">
        <f t="shared" si="9"/>
        <v>0</v>
      </c>
      <c r="AQ33" s="19"/>
      <c r="AR33" s="23" t="str">
        <f t="shared" si="10"/>
        <v>N/A</v>
      </c>
    </row>
    <row r="34" spans="2:44" hidden="1">
      <c r="B34" s="3">
        <v>24</v>
      </c>
      <c r="C34" s="5" t="s">
        <v>6</v>
      </c>
      <c r="D34" s="3"/>
      <c r="E34" s="31">
        <f>VLOOKUP($C34,Processes!$A$1:$B$9,2,FALSE)</f>
        <v>0.8</v>
      </c>
      <c r="F34" s="19"/>
      <c r="G34" s="20"/>
      <c r="H34" s="19"/>
      <c r="I34" s="20"/>
      <c r="J34" s="19"/>
      <c r="K34" s="20"/>
      <c r="L34" s="21" t="s">
        <v>21</v>
      </c>
      <c r="M34" s="19"/>
      <c r="N34" s="22">
        <f t="shared" si="0"/>
        <v>0</v>
      </c>
      <c r="O34" s="19"/>
      <c r="P34" s="20"/>
      <c r="Q34" s="21" t="s">
        <v>27</v>
      </c>
      <c r="R34" s="19"/>
      <c r="S34" s="22">
        <f t="shared" si="1"/>
        <v>0</v>
      </c>
      <c r="T34" s="19"/>
      <c r="U34" s="23">
        <f t="shared" si="3"/>
        <v>0</v>
      </c>
      <c r="V34" s="19"/>
      <c r="W34" s="23" t="str">
        <f t="shared" si="4"/>
        <v>N/A</v>
      </c>
      <c r="X34" s="20"/>
      <c r="Y34" s="21" t="s">
        <v>21</v>
      </c>
      <c r="Z34" s="19"/>
      <c r="AA34" s="22">
        <f t="shared" si="5"/>
        <v>0</v>
      </c>
      <c r="AB34" s="19"/>
      <c r="AC34" s="20"/>
      <c r="AD34" s="21" t="s">
        <v>27</v>
      </c>
      <c r="AE34" s="19"/>
      <c r="AF34" s="22">
        <f t="shared" si="6"/>
        <v>0</v>
      </c>
      <c r="AG34" s="19"/>
      <c r="AH34" s="23">
        <f t="shared" si="7"/>
        <v>0</v>
      </c>
      <c r="AI34" s="19"/>
      <c r="AJ34" s="23" t="str">
        <f t="shared" si="8"/>
        <v>N/A</v>
      </c>
      <c r="AK34" s="20"/>
      <c r="AL34" s="21" t="s">
        <v>13</v>
      </c>
      <c r="AM34" s="19"/>
      <c r="AN34" s="22">
        <f>VLOOKUP($AL34,SpeedUnits!$A$1:$B$6,2,FALSE)</f>
        <v>1</v>
      </c>
      <c r="AO34" s="19"/>
      <c r="AP34" s="23">
        <f t="shared" si="9"/>
        <v>0</v>
      </c>
      <c r="AQ34" s="19"/>
      <c r="AR34" s="23" t="str">
        <f t="shared" si="10"/>
        <v>N/A</v>
      </c>
    </row>
    <row r="35" spans="2:44" hidden="1">
      <c r="B35" s="3">
        <v>25</v>
      </c>
      <c r="C35" s="5" t="s">
        <v>6</v>
      </c>
      <c r="D35" s="3"/>
      <c r="E35" s="31">
        <f>VLOOKUP($C35,Processes!$A$1:$B$9,2,FALSE)</f>
        <v>0.8</v>
      </c>
      <c r="F35" s="19"/>
      <c r="G35" s="20"/>
      <c r="H35" s="19"/>
      <c r="I35" s="20"/>
      <c r="J35" s="19"/>
      <c r="K35" s="20"/>
      <c r="L35" s="21" t="s">
        <v>21</v>
      </c>
      <c r="M35" s="19"/>
      <c r="N35" s="22">
        <f t="shared" si="0"/>
        <v>0</v>
      </c>
      <c r="O35" s="19"/>
      <c r="P35" s="20"/>
      <c r="Q35" s="21" t="s">
        <v>27</v>
      </c>
      <c r="R35" s="19"/>
      <c r="S35" s="22">
        <f t="shared" si="1"/>
        <v>0</v>
      </c>
      <c r="T35" s="19"/>
      <c r="U35" s="23">
        <f t="shared" si="3"/>
        <v>0</v>
      </c>
      <c r="V35" s="19"/>
      <c r="W35" s="23" t="str">
        <f t="shared" si="4"/>
        <v>N/A</v>
      </c>
      <c r="X35" s="20"/>
      <c r="Y35" s="21" t="s">
        <v>21</v>
      </c>
      <c r="Z35" s="19"/>
      <c r="AA35" s="22">
        <f t="shared" si="5"/>
        <v>0</v>
      </c>
      <c r="AB35" s="19"/>
      <c r="AC35" s="20"/>
      <c r="AD35" s="21" t="s">
        <v>27</v>
      </c>
      <c r="AE35" s="19"/>
      <c r="AF35" s="22">
        <f t="shared" si="6"/>
        <v>0</v>
      </c>
      <c r="AG35" s="19"/>
      <c r="AH35" s="23">
        <f t="shared" si="7"/>
        <v>0</v>
      </c>
      <c r="AI35" s="19"/>
      <c r="AJ35" s="23" t="str">
        <f t="shared" si="8"/>
        <v>N/A</v>
      </c>
      <c r="AK35" s="20"/>
      <c r="AL35" s="21" t="s">
        <v>13</v>
      </c>
      <c r="AM35" s="19"/>
      <c r="AN35" s="22">
        <f>VLOOKUP($AL35,SpeedUnits!$A$1:$B$6,2,FALSE)</f>
        <v>1</v>
      </c>
      <c r="AO35" s="19"/>
      <c r="AP35" s="23">
        <f t="shared" si="9"/>
        <v>0</v>
      </c>
      <c r="AQ35" s="19"/>
      <c r="AR35" s="23" t="str">
        <f t="shared" si="10"/>
        <v>N/A</v>
      </c>
    </row>
    <row r="36" spans="2:44" hidden="1">
      <c r="B36" s="3">
        <v>26</v>
      </c>
      <c r="C36" s="5" t="s">
        <v>6</v>
      </c>
      <c r="D36" s="3"/>
      <c r="E36" s="31">
        <f>VLOOKUP($C36,Processes!$A$1:$B$9,2,FALSE)</f>
        <v>0.8</v>
      </c>
      <c r="F36" s="19"/>
      <c r="G36" s="20"/>
      <c r="H36" s="19"/>
      <c r="I36" s="20"/>
      <c r="J36" s="19"/>
      <c r="K36" s="20"/>
      <c r="L36" s="21" t="s">
        <v>21</v>
      </c>
      <c r="M36" s="19"/>
      <c r="N36" s="22">
        <f t="shared" si="0"/>
        <v>0</v>
      </c>
      <c r="O36" s="19"/>
      <c r="P36" s="20"/>
      <c r="Q36" s="21" t="s">
        <v>27</v>
      </c>
      <c r="R36" s="19"/>
      <c r="S36" s="22">
        <f t="shared" si="1"/>
        <v>0</v>
      </c>
      <c r="T36" s="19"/>
      <c r="U36" s="23">
        <f t="shared" si="3"/>
        <v>0</v>
      </c>
      <c r="V36" s="19"/>
      <c r="W36" s="23" t="str">
        <f t="shared" si="4"/>
        <v>N/A</v>
      </c>
      <c r="X36" s="20"/>
      <c r="Y36" s="21" t="s">
        <v>21</v>
      </c>
      <c r="Z36" s="19"/>
      <c r="AA36" s="22">
        <f t="shared" si="5"/>
        <v>0</v>
      </c>
      <c r="AB36" s="19"/>
      <c r="AC36" s="20"/>
      <c r="AD36" s="21" t="s">
        <v>27</v>
      </c>
      <c r="AE36" s="19"/>
      <c r="AF36" s="22">
        <f t="shared" si="6"/>
        <v>0</v>
      </c>
      <c r="AG36" s="19"/>
      <c r="AH36" s="23">
        <f t="shared" si="7"/>
        <v>0</v>
      </c>
      <c r="AI36" s="19"/>
      <c r="AJ36" s="23" t="str">
        <f t="shared" si="8"/>
        <v>N/A</v>
      </c>
      <c r="AK36" s="20"/>
      <c r="AL36" s="21" t="s">
        <v>13</v>
      </c>
      <c r="AM36" s="19"/>
      <c r="AN36" s="22">
        <f>VLOOKUP($AL36,SpeedUnits!$A$1:$B$6,2,FALSE)</f>
        <v>1</v>
      </c>
      <c r="AO36" s="19"/>
      <c r="AP36" s="23">
        <f t="shared" si="9"/>
        <v>0</v>
      </c>
      <c r="AQ36" s="19"/>
      <c r="AR36" s="23" t="str">
        <f t="shared" si="10"/>
        <v>N/A</v>
      </c>
    </row>
    <row r="37" spans="2:44" hidden="1">
      <c r="B37" s="3">
        <v>27</v>
      </c>
      <c r="C37" s="5" t="s">
        <v>6</v>
      </c>
      <c r="D37" s="3"/>
      <c r="E37" s="31">
        <f>VLOOKUP($C37,Processes!$A$1:$B$9,2,FALSE)</f>
        <v>0.8</v>
      </c>
      <c r="F37" s="19"/>
      <c r="G37" s="20"/>
      <c r="H37" s="19"/>
      <c r="I37" s="20"/>
      <c r="J37" s="19"/>
      <c r="K37" s="20"/>
      <c r="L37" s="21" t="s">
        <v>21</v>
      </c>
      <c r="M37" s="19"/>
      <c r="N37" s="22">
        <f t="shared" si="0"/>
        <v>0</v>
      </c>
      <c r="O37" s="19"/>
      <c r="P37" s="20"/>
      <c r="Q37" s="21" t="s">
        <v>27</v>
      </c>
      <c r="R37" s="19"/>
      <c r="S37" s="22">
        <f t="shared" si="1"/>
        <v>0</v>
      </c>
      <c r="T37" s="19"/>
      <c r="U37" s="23">
        <f t="shared" si="3"/>
        <v>0</v>
      </c>
      <c r="V37" s="19"/>
      <c r="W37" s="23" t="str">
        <f t="shared" si="4"/>
        <v>N/A</v>
      </c>
      <c r="X37" s="20"/>
      <c r="Y37" s="21" t="s">
        <v>21</v>
      </c>
      <c r="Z37" s="19"/>
      <c r="AA37" s="22">
        <f t="shared" si="5"/>
        <v>0</v>
      </c>
      <c r="AB37" s="19"/>
      <c r="AC37" s="20"/>
      <c r="AD37" s="21" t="s">
        <v>27</v>
      </c>
      <c r="AE37" s="19"/>
      <c r="AF37" s="22">
        <f t="shared" si="6"/>
        <v>0</v>
      </c>
      <c r="AG37" s="19"/>
      <c r="AH37" s="23">
        <f t="shared" si="7"/>
        <v>0</v>
      </c>
      <c r="AI37" s="19"/>
      <c r="AJ37" s="23" t="str">
        <f t="shared" si="8"/>
        <v>N/A</v>
      </c>
      <c r="AK37" s="20"/>
      <c r="AL37" s="21" t="s">
        <v>13</v>
      </c>
      <c r="AM37" s="19"/>
      <c r="AN37" s="22">
        <f>VLOOKUP($AL37,SpeedUnits!$A$1:$B$6,2,FALSE)</f>
        <v>1</v>
      </c>
      <c r="AO37" s="19"/>
      <c r="AP37" s="23">
        <f t="shared" si="9"/>
        <v>0</v>
      </c>
      <c r="AQ37" s="19"/>
      <c r="AR37" s="23" t="str">
        <f t="shared" si="10"/>
        <v>N/A</v>
      </c>
    </row>
    <row r="38" spans="2:44" hidden="1">
      <c r="B38" s="3">
        <v>28</v>
      </c>
      <c r="C38" s="5" t="s">
        <v>6</v>
      </c>
      <c r="D38" s="3"/>
      <c r="E38" s="31">
        <f>VLOOKUP($C38,Processes!$A$1:$B$9,2,FALSE)</f>
        <v>0.8</v>
      </c>
      <c r="F38" s="19"/>
      <c r="G38" s="20"/>
      <c r="H38" s="19"/>
      <c r="I38" s="20"/>
      <c r="J38" s="19"/>
      <c r="K38" s="20"/>
      <c r="L38" s="21" t="s">
        <v>21</v>
      </c>
      <c r="M38" s="19"/>
      <c r="N38" s="22">
        <f t="shared" si="0"/>
        <v>0</v>
      </c>
      <c r="O38" s="19"/>
      <c r="P38" s="20"/>
      <c r="Q38" s="21" t="s">
        <v>27</v>
      </c>
      <c r="R38" s="19"/>
      <c r="S38" s="22">
        <f t="shared" si="1"/>
        <v>0</v>
      </c>
      <c r="T38" s="19"/>
      <c r="U38" s="23">
        <f t="shared" si="3"/>
        <v>0</v>
      </c>
      <c r="V38" s="19"/>
      <c r="W38" s="23" t="str">
        <f t="shared" si="4"/>
        <v>N/A</v>
      </c>
      <c r="X38" s="20"/>
      <c r="Y38" s="21" t="s">
        <v>21</v>
      </c>
      <c r="Z38" s="19"/>
      <c r="AA38" s="22">
        <f t="shared" si="5"/>
        <v>0</v>
      </c>
      <c r="AB38" s="19"/>
      <c r="AC38" s="20"/>
      <c r="AD38" s="21" t="s">
        <v>27</v>
      </c>
      <c r="AE38" s="19"/>
      <c r="AF38" s="22">
        <f t="shared" si="6"/>
        <v>0</v>
      </c>
      <c r="AG38" s="19"/>
      <c r="AH38" s="23">
        <f t="shared" si="7"/>
        <v>0</v>
      </c>
      <c r="AI38" s="19"/>
      <c r="AJ38" s="23" t="str">
        <f t="shared" si="8"/>
        <v>N/A</v>
      </c>
      <c r="AK38" s="20"/>
      <c r="AL38" s="21" t="s">
        <v>13</v>
      </c>
      <c r="AM38" s="19"/>
      <c r="AN38" s="22">
        <f>VLOOKUP($AL38,SpeedUnits!$A$1:$B$6,2,FALSE)</f>
        <v>1</v>
      </c>
      <c r="AO38" s="19"/>
      <c r="AP38" s="23">
        <f t="shared" si="9"/>
        <v>0</v>
      </c>
      <c r="AQ38" s="19"/>
      <c r="AR38" s="23" t="str">
        <f t="shared" si="10"/>
        <v>N/A</v>
      </c>
    </row>
    <row r="39" spans="2:44" hidden="1">
      <c r="B39" s="3">
        <v>29</v>
      </c>
      <c r="C39" s="5" t="s">
        <v>6</v>
      </c>
      <c r="D39" s="3"/>
      <c r="E39" s="31">
        <f>VLOOKUP($C39,Processes!$A$1:$B$9,2,FALSE)</f>
        <v>0.8</v>
      </c>
      <c r="F39" s="19"/>
      <c r="G39" s="20"/>
      <c r="H39" s="19"/>
      <c r="I39" s="20"/>
      <c r="J39" s="19"/>
      <c r="K39" s="20"/>
      <c r="L39" s="21" t="s">
        <v>21</v>
      </c>
      <c r="M39" s="19"/>
      <c r="N39" s="22">
        <f t="shared" si="0"/>
        <v>0</v>
      </c>
      <c r="O39" s="19"/>
      <c r="P39" s="20"/>
      <c r="Q39" s="21" t="s">
        <v>27</v>
      </c>
      <c r="R39" s="19"/>
      <c r="S39" s="22">
        <f t="shared" si="1"/>
        <v>0</v>
      </c>
      <c r="T39" s="19"/>
      <c r="U39" s="23">
        <f t="shared" si="3"/>
        <v>0</v>
      </c>
      <c r="V39" s="19"/>
      <c r="W39" s="23" t="str">
        <f t="shared" si="4"/>
        <v>N/A</v>
      </c>
      <c r="X39" s="20"/>
      <c r="Y39" s="21" t="s">
        <v>21</v>
      </c>
      <c r="Z39" s="19"/>
      <c r="AA39" s="22">
        <f t="shared" si="5"/>
        <v>0</v>
      </c>
      <c r="AB39" s="19"/>
      <c r="AC39" s="20"/>
      <c r="AD39" s="21" t="s">
        <v>27</v>
      </c>
      <c r="AE39" s="19"/>
      <c r="AF39" s="22">
        <f t="shared" si="6"/>
        <v>0</v>
      </c>
      <c r="AG39" s="19"/>
      <c r="AH39" s="23">
        <f t="shared" si="7"/>
        <v>0</v>
      </c>
      <c r="AI39" s="19"/>
      <c r="AJ39" s="23" t="str">
        <f t="shared" si="8"/>
        <v>N/A</v>
      </c>
      <c r="AK39" s="20"/>
      <c r="AL39" s="21" t="s">
        <v>13</v>
      </c>
      <c r="AM39" s="19"/>
      <c r="AN39" s="22">
        <f>VLOOKUP($AL39,SpeedUnits!$A$1:$B$6,2,FALSE)</f>
        <v>1</v>
      </c>
      <c r="AO39" s="19"/>
      <c r="AP39" s="23">
        <f t="shared" si="9"/>
        <v>0</v>
      </c>
      <c r="AQ39" s="19"/>
      <c r="AR39" s="23" t="str">
        <f t="shared" si="10"/>
        <v>N/A</v>
      </c>
    </row>
    <row r="40" spans="2:44" hidden="1">
      <c r="B40" s="3">
        <v>30</v>
      </c>
      <c r="C40" s="5" t="s">
        <v>6</v>
      </c>
      <c r="D40" s="3"/>
      <c r="E40" s="31">
        <f>VLOOKUP($C40,Processes!$A$1:$B$9,2,FALSE)</f>
        <v>0.8</v>
      </c>
      <c r="F40" s="19"/>
      <c r="G40" s="20"/>
      <c r="H40" s="19"/>
      <c r="I40" s="20"/>
      <c r="J40" s="19"/>
      <c r="K40" s="20"/>
      <c r="L40" s="21" t="s">
        <v>21</v>
      </c>
      <c r="M40" s="19"/>
      <c r="N40" s="22">
        <f t="shared" si="0"/>
        <v>0</v>
      </c>
      <c r="O40" s="19"/>
      <c r="P40" s="20"/>
      <c r="Q40" s="21" t="s">
        <v>27</v>
      </c>
      <c r="R40" s="19"/>
      <c r="S40" s="22">
        <f t="shared" si="1"/>
        <v>0</v>
      </c>
      <c r="T40" s="19"/>
      <c r="U40" s="23">
        <f t="shared" si="3"/>
        <v>0</v>
      </c>
      <c r="V40" s="19"/>
      <c r="W40" s="23" t="str">
        <f t="shared" si="4"/>
        <v>N/A</v>
      </c>
      <c r="X40" s="20"/>
      <c r="Y40" s="21" t="s">
        <v>21</v>
      </c>
      <c r="Z40" s="19"/>
      <c r="AA40" s="22">
        <f t="shared" si="5"/>
        <v>0</v>
      </c>
      <c r="AB40" s="19"/>
      <c r="AC40" s="20"/>
      <c r="AD40" s="21" t="s">
        <v>27</v>
      </c>
      <c r="AE40" s="19"/>
      <c r="AF40" s="22">
        <f t="shared" si="6"/>
        <v>0</v>
      </c>
      <c r="AG40" s="19"/>
      <c r="AH40" s="23">
        <f t="shared" si="7"/>
        <v>0</v>
      </c>
      <c r="AI40" s="19"/>
      <c r="AJ40" s="23" t="str">
        <f t="shared" si="8"/>
        <v>N/A</v>
      </c>
      <c r="AK40" s="20"/>
      <c r="AL40" s="21" t="s">
        <v>13</v>
      </c>
      <c r="AM40" s="19"/>
      <c r="AN40" s="22">
        <f>VLOOKUP($AL40,SpeedUnits!$A$1:$B$6,2,FALSE)</f>
        <v>1</v>
      </c>
      <c r="AO40" s="19"/>
      <c r="AP40" s="23">
        <f t="shared" si="9"/>
        <v>0</v>
      </c>
      <c r="AQ40" s="19"/>
      <c r="AR40" s="23" t="str">
        <f t="shared" si="10"/>
        <v>N/A</v>
      </c>
    </row>
    <row r="41" spans="2:44" hidden="1">
      <c r="B41" s="3">
        <v>31</v>
      </c>
      <c r="C41" s="5" t="s">
        <v>6</v>
      </c>
      <c r="D41" s="3"/>
      <c r="E41" s="31">
        <f>VLOOKUP($C41,Processes!$A$1:$B$9,2,FALSE)</f>
        <v>0.8</v>
      </c>
      <c r="F41" s="19"/>
      <c r="G41" s="20"/>
      <c r="H41" s="19"/>
      <c r="I41" s="20"/>
      <c r="J41" s="19"/>
      <c r="K41" s="20"/>
      <c r="L41" s="21" t="s">
        <v>21</v>
      </c>
      <c r="M41" s="19"/>
      <c r="N41" s="22">
        <f t="shared" si="0"/>
        <v>0</v>
      </c>
      <c r="O41" s="19"/>
      <c r="P41" s="20"/>
      <c r="Q41" s="21" t="s">
        <v>27</v>
      </c>
      <c r="R41" s="19"/>
      <c r="S41" s="22">
        <f t="shared" si="1"/>
        <v>0</v>
      </c>
      <c r="T41" s="19"/>
      <c r="U41" s="23">
        <f t="shared" si="3"/>
        <v>0</v>
      </c>
      <c r="V41" s="19"/>
      <c r="W41" s="23" t="str">
        <f t="shared" si="4"/>
        <v>N/A</v>
      </c>
      <c r="X41" s="20"/>
      <c r="Y41" s="21" t="s">
        <v>21</v>
      </c>
      <c r="Z41" s="19"/>
      <c r="AA41" s="22">
        <f t="shared" si="5"/>
        <v>0</v>
      </c>
      <c r="AB41" s="19"/>
      <c r="AC41" s="20"/>
      <c r="AD41" s="21" t="s">
        <v>27</v>
      </c>
      <c r="AE41" s="19"/>
      <c r="AF41" s="22">
        <f t="shared" si="6"/>
        <v>0</v>
      </c>
      <c r="AG41" s="19"/>
      <c r="AH41" s="23">
        <f t="shared" si="7"/>
        <v>0</v>
      </c>
      <c r="AI41" s="19"/>
      <c r="AJ41" s="23" t="str">
        <f t="shared" si="8"/>
        <v>N/A</v>
      </c>
      <c r="AK41" s="20"/>
      <c r="AL41" s="21" t="s">
        <v>13</v>
      </c>
      <c r="AM41" s="19"/>
      <c r="AN41" s="22">
        <f>VLOOKUP($AL41,SpeedUnits!$A$1:$B$6,2,FALSE)</f>
        <v>1</v>
      </c>
      <c r="AO41" s="19"/>
      <c r="AP41" s="23">
        <f t="shared" si="9"/>
        <v>0</v>
      </c>
      <c r="AQ41" s="19"/>
      <c r="AR41" s="23" t="str">
        <f t="shared" si="10"/>
        <v>N/A</v>
      </c>
    </row>
    <row r="42" spans="2:44" hidden="1">
      <c r="B42" s="3">
        <v>32</v>
      </c>
      <c r="C42" s="5" t="s">
        <v>6</v>
      </c>
      <c r="D42" s="3"/>
      <c r="E42" s="31">
        <f>VLOOKUP($C42,Processes!$A$1:$B$9,2,FALSE)</f>
        <v>0.8</v>
      </c>
      <c r="F42" s="19"/>
      <c r="G42" s="20"/>
      <c r="H42" s="19"/>
      <c r="I42" s="20"/>
      <c r="J42" s="19"/>
      <c r="K42" s="20"/>
      <c r="L42" s="21" t="s">
        <v>21</v>
      </c>
      <c r="M42" s="19"/>
      <c r="N42" s="22">
        <f t="shared" si="0"/>
        <v>0</v>
      </c>
      <c r="O42" s="19"/>
      <c r="P42" s="20"/>
      <c r="Q42" s="21" t="s">
        <v>27</v>
      </c>
      <c r="R42" s="19"/>
      <c r="S42" s="22">
        <f t="shared" si="1"/>
        <v>0</v>
      </c>
      <c r="T42" s="19"/>
      <c r="U42" s="23">
        <f t="shared" si="3"/>
        <v>0</v>
      </c>
      <c r="V42" s="19"/>
      <c r="W42" s="23" t="str">
        <f t="shared" si="4"/>
        <v>N/A</v>
      </c>
      <c r="X42" s="20"/>
      <c r="Y42" s="21" t="s">
        <v>21</v>
      </c>
      <c r="Z42" s="19"/>
      <c r="AA42" s="22">
        <f t="shared" si="5"/>
        <v>0</v>
      </c>
      <c r="AB42" s="19"/>
      <c r="AC42" s="20"/>
      <c r="AD42" s="21" t="s">
        <v>27</v>
      </c>
      <c r="AE42" s="19"/>
      <c r="AF42" s="22">
        <f t="shared" si="6"/>
        <v>0</v>
      </c>
      <c r="AG42" s="19"/>
      <c r="AH42" s="23">
        <f t="shared" si="7"/>
        <v>0</v>
      </c>
      <c r="AI42" s="19"/>
      <c r="AJ42" s="23" t="str">
        <f t="shared" si="8"/>
        <v>N/A</v>
      </c>
      <c r="AK42" s="20"/>
      <c r="AL42" s="21" t="s">
        <v>13</v>
      </c>
      <c r="AM42" s="19"/>
      <c r="AN42" s="22">
        <f>VLOOKUP($AL42,SpeedUnits!$A$1:$B$6,2,FALSE)</f>
        <v>1</v>
      </c>
      <c r="AO42" s="19"/>
      <c r="AP42" s="23">
        <f t="shared" si="9"/>
        <v>0</v>
      </c>
      <c r="AQ42" s="19"/>
      <c r="AR42" s="23" t="str">
        <f t="shared" si="10"/>
        <v>N/A</v>
      </c>
    </row>
    <row r="43" spans="2:44" hidden="1">
      <c r="B43" s="3">
        <v>33</v>
      </c>
      <c r="C43" s="5" t="s">
        <v>6</v>
      </c>
      <c r="D43" s="3"/>
      <c r="E43" s="31">
        <f>VLOOKUP($C43,Processes!$A$1:$B$9,2,FALSE)</f>
        <v>0.8</v>
      </c>
      <c r="F43" s="19"/>
      <c r="G43" s="20"/>
      <c r="H43" s="19"/>
      <c r="I43" s="20"/>
      <c r="J43" s="19"/>
      <c r="K43" s="20"/>
      <c r="L43" s="21" t="s">
        <v>21</v>
      </c>
      <c r="M43" s="19"/>
      <c r="N43" s="22">
        <f t="shared" si="0"/>
        <v>0</v>
      </c>
      <c r="O43" s="19"/>
      <c r="P43" s="20"/>
      <c r="Q43" s="21" t="s">
        <v>27</v>
      </c>
      <c r="R43" s="19"/>
      <c r="S43" s="22">
        <f t="shared" si="1"/>
        <v>0</v>
      </c>
      <c r="T43" s="19"/>
      <c r="U43" s="23">
        <f t="shared" si="3"/>
        <v>0</v>
      </c>
      <c r="V43" s="19"/>
      <c r="W43" s="23" t="str">
        <f t="shared" si="4"/>
        <v>N/A</v>
      </c>
      <c r="X43" s="20"/>
      <c r="Y43" s="21" t="s">
        <v>21</v>
      </c>
      <c r="Z43" s="19"/>
      <c r="AA43" s="22">
        <f t="shared" si="5"/>
        <v>0</v>
      </c>
      <c r="AB43" s="19"/>
      <c r="AC43" s="20"/>
      <c r="AD43" s="21" t="s">
        <v>27</v>
      </c>
      <c r="AE43" s="19"/>
      <c r="AF43" s="22">
        <f t="shared" si="6"/>
        <v>0</v>
      </c>
      <c r="AG43" s="19"/>
      <c r="AH43" s="23">
        <f t="shared" si="7"/>
        <v>0</v>
      </c>
      <c r="AI43" s="19"/>
      <c r="AJ43" s="23" t="str">
        <f t="shared" si="8"/>
        <v>N/A</v>
      </c>
      <c r="AK43" s="20"/>
      <c r="AL43" s="21" t="s">
        <v>13</v>
      </c>
      <c r="AM43" s="19"/>
      <c r="AN43" s="22">
        <f>VLOOKUP($AL43,SpeedUnits!$A$1:$B$6,2,FALSE)</f>
        <v>1</v>
      </c>
      <c r="AO43" s="19"/>
      <c r="AP43" s="23">
        <f t="shared" si="9"/>
        <v>0</v>
      </c>
      <c r="AQ43" s="19"/>
      <c r="AR43" s="23" t="str">
        <f t="shared" si="10"/>
        <v>N/A</v>
      </c>
    </row>
    <row r="44" spans="2:44" hidden="1">
      <c r="B44" s="3">
        <v>34</v>
      </c>
      <c r="C44" s="5" t="s">
        <v>6</v>
      </c>
      <c r="D44" s="3"/>
      <c r="E44" s="31">
        <f>VLOOKUP($C44,Processes!$A$1:$B$9,2,FALSE)</f>
        <v>0.8</v>
      </c>
      <c r="F44" s="19"/>
      <c r="G44" s="20"/>
      <c r="H44" s="19"/>
      <c r="I44" s="20"/>
      <c r="J44" s="19"/>
      <c r="K44" s="20"/>
      <c r="L44" s="21" t="s">
        <v>21</v>
      </c>
      <c r="M44" s="19"/>
      <c r="N44" s="22">
        <f t="shared" si="0"/>
        <v>0</v>
      </c>
      <c r="O44" s="19"/>
      <c r="P44" s="20"/>
      <c r="Q44" s="21" t="s">
        <v>27</v>
      </c>
      <c r="R44" s="19"/>
      <c r="S44" s="22">
        <f t="shared" si="1"/>
        <v>0</v>
      </c>
      <c r="T44" s="19"/>
      <c r="U44" s="23">
        <f t="shared" si="3"/>
        <v>0</v>
      </c>
      <c r="V44" s="19"/>
      <c r="W44" s="23" t="str">
        <f t="shared" si="4"/>
        <v>N/A</v>
      </c>
      <c r="X44" s="20"/>
      <c r="Y44" s="21" t="s">
        <v>21</v>
      </c>
      <c r="Z44" s="19"/>
      <c r="AA44" s="22">
        <f t="shared" si="5"/>
        <v>0</v>
      </c>
      <c r="AB44" s="19"/>
      <c r="AC44" s="20"/>
      <c r="AD44" s="21" t="s">
        <v>27</v>
      </c>
      <c r="AE44" s="19"/>
      <c r="AF44" s="22">
        <f t="shared" si="6"/>
        <v>0</v>
      </c>
      <c r="AG44" s="19"/>
      <c r="AH44" s="23">
        <f t="shared" si="7"/>
        <v>0</v>
      </c>
      <c r="AI44" s="19"/>
      <c r="AJ44" s="23" t="str">
        <f t="shared" si="8"/>
        <v>N/A</v>
      </c>
      <c r="AK44" s="20"/>
      <c r="AL44" s="21" t="s">
        <v>13</v>
      </c>
      <c r="AM44" s="19"/>
      <c r="AN44" s="22">
        <f>VLOOKUP($AL44,SpeedUnits!$A$1:$B$6,2,FALSE)</f>
        <v>1</v>
      </c>
      <c r="AO44" s="19"/>
      <c r="AP44" s="23">
        <f t="shared" si="9"/>
        <v>0</v>
      </c>
      <c r="AQ44" s="19"/>
      <c r="AR44" s="23" t="str">
        <f t="shared" si="10"/>
        <v>N/A</v>
      </c>
    </row>
    <row r="45" spans="2:44" hidden="1">
      <c r="B45" s="3">
        <v>35</v>
      </c>
      <c r="C45" s="5" t="s">
        <v>6</v>
      </c>
      <c r="D45" s="3"/>
      <c r="E45" s="31">
        <f>VLOOKUP($C45,Processes!$A$1:$B$9,2,FALSE)</f>
        <v>0.8</v>
      </c>
      <c r="F45" s="19"/>
      <c r="G45" s="20"/>
      <c r="H45" s="19"/>
      <c r="I45" s="20"/>
      <c r="J45" s="19"/>
      <c r="K45" s="20"/>
      <c r="L45" s="21" t="s">
        <v>21</v>
      </c>
      <c r="M45" s="19"/>
      <c r="N45" s="22">
        <f t="shared" si="0"/>
        <v>0</v>
      </c>
      <c r="O45" s="19"/>
      <c r="P45" s="20"/>
      <c r="Q45" s="21" t="s">
        <v>27</v>
      </c>
      <c r="R45" s="19"/>
      <c r="S45" s="22">
        <f t="shared" si="1"/>
        <v>0</v>
      </c>
      <c r="T45" s="19"/>
      <c r="U45" s="23">
        <f t="shared" si="3"/>
        <v>0</v>
      </c>
      <c r="V45" s="19"/>
      <c r="W45" s="23" t="str">
        <f t="shared" si="4"/>
        <v>N/A</v>
      </c>
      <c r="X45" s="20"/>
      <c r="Y45" s="21" t="s">
        <v>21</v>
      </c>
      <c r="Z45" s="19"/>
      <c r="AA45" s="22">
        <f t="shared" si="5"/>
        <v>0</v>
      </c>
      <c r="AB45" s="19"/>
      <c r="AC45" s="20"/>
      <c r="AD45" s="21" t="s">
        <v>27</v>
      </c>
      <c r="AE45" s="19"/>
      <c r="AF45" s="22">
        <f t="shared" si="6"/>
        <v>0</v>
      </c>
      <c r="AG45" s="19"/>
      <c r="AH45" s="23">
        <f t="shared" si="7"/>
        <v>0</v>
      </c>
      <c r="AI45" s="19"/>
      <c r="AJ45" s="23" t="str">
        <f t="shared" si="8"/>
        <v>N/A</v>
      </c>
      <c r="AK45" s="20"/>
      <c r="AL45" s="21" t="s">
        <v>13</v>
      </c>
      <c r="AM45" s="19"/>
      <c r="AN45" s="22">
        <f>VLOOKUP($AL45,SpeedUnits!$A$1:$B$6,2,FALSE)</f>
        <v>1</v>
      </c>
      <c r="AO45" s="19"/>
      <c r="AP45" s="23">
        <f t="shared" si="9"/>
        <v>0</v>
      </c>
      <c r="AQ45" s="19"/>
      <c r="AR45" s="23" t="str">
        <f t="shared" si="10"/>
        <v>N/A</v>
      </c>
    </row>
    <row r="46" spans="2:44" hidden="1">
      <c r="B46" s="3">
        <v>36</v>
      </c>
      <c r="C46" s="5" t="s">
        <v>6</v>
      </c>
      <c r="D46" s="3"/>
      <c r="E46" s="31">
        <f>VLOOKUP($C46,Processes!$A$1:$B$9,2,FALSE)</f>
        <v>0.8</v>
      </c>
      <c r="F46" s="19"/>
      <c r="G46" s="20"/>
      <c r="H46" s="19"/>
      <c r="I46" s="20"/>
      <c r="J46" s="19"/>
      <c r="K46" s="20"/>
      <c r="L46" s="21" t="s">
        <v>21</v>
      </c>
      <c r="M46" s="19"/>
      <c r="N46" s="22">
        <f t="shared" si="0"/>
        <v>0</v>
      </c>
      <c r="O46" s="19"/>
      <c r="P46" s="20"/>
      <c r="Q46" s="21" t="s">
        <v>27</v>
      </c>
      <c r="R46" s="19"/>
      <c r="S46" s="22">
        <f t="shared" si="1"/>
        <v>0</v>
      </c>
      <c r="T46" s="19"/>
      <c r="U46" s="23">
        <f t="shared" si="3"/>
        <v>0</v>
      </c>
      <c r="V46" s="19"/>
      <c r="W46" s="23" t="str">
        <f t="shared" si="4"/>
        <v>N/A</v>
      </c>
      <c r="X46" s="20"/>
      <c r="Y46" s="21" t="s">
        <v>21</v>
      </c>
      <c r="Z46" s="19"/>
      <c r="AA46" s="22">
        <f t="shared" si="5"/>
        <v>0</v>
      </c>
      <c r="AB46" s="19"/>
      <c r="AC46" s="20"/>
      <c r="AD46" s="21" t="s">
        <v>27</v>
      </c>
      <c r="AE46" s="19"/>
      <c r="AF46" s="22">
        <f t="shared" si="6"/>
        <v>0</v>
      </c>
      <c r="AG46" s="19"/>
      <c r="AH46" s="23">
        <f t="shared" si="7"/>
        <v>0</v>
      </c>
      <c r="AI46" s="19"/>
      <c r="AJ46" s="23" t="str">
        <f t="shared" si="8"/>
        <v>N/A</v>
      </c>
      <c r="AK46" s="20"/>
      <c r="AL46" s="21" t="s">
        <v>13</v>
      </c>
      <c r="AM46" s="19"/>
      <c r="AN46" s="22">
        <f>VLOOKUP($AL46,SpeedUnits!$A$1:$B$6,2,FALSE)</f>
        <v>1</v>
      </c>
      <c r="AO46" s="19"/>
      <c r="AP46" s="23">
        <f t="shared" si="9"/>
        <v>0</v>
      </c>
      <c r="AQ46" s="19"/>
      <c r="AR46" s="23" t="str">
        <f t="shared" si="10"/>
        <v>N/A</v>
      </c>
    </row>
    <row r="47" spans="2:44" hidden="1">
      <c r="B47" s="3">
        <v>37</v>
      </c>
      <c r="C47" s="5" t="s">
        <v>6</v>
      </c>
      <c r="D47" s="3"/>
      <c r="E47" s="31">
        <f>VLOOKUP($C47,Processes!$A$1:$B$9,2,FALSE)</f>
        <v>0.8</v>
      </c>
      <c r="F47" s="19"/>
      <c r="G47" s="20"/>
      <c r="H47" s="19"/>
      <c r="I47" s="20"/>
      <c r="J47" s="19"/>
      <c r="K47" s="20"/>
      <c r="L47" s="21" t="s">
        <v>21</v>
      </c>
      <c r="M47" s="19"/>
      <c r="N47" s="22">
        <f t="shared" si="0"/>
        <v>0</v>
      </c>
      <c r="O47" s="19"/>
      <c r="P47" s="20"/>
      <c r="Q47" s="21" t="s">
        <v>27</v>
      </c>
      <c r="R47" s="19"/>
      <c r="S47" s="22">
        <f t="shared" si="1"/>
        <v>0</v>
      </c>
      <c r="T47" s="19"/>
      <c r="U47" s="23">
        <f t="shared" si="3"/>
        <v>0</v>
      </c>
      <c r="V47" s="19"/>
      <c r="W47" s="23" t="str">
        <f t="shared" si="4"/>
        <v>N/A</v>
      </c>
      <c r="X47" s="20"/>
      <c r="Y47" s="21" t="s">
        <v>21</v>
      </c>
      <c r="Z47" s="19"/>
      <c r="AA47" s="22">
        <f t="shared" si="5"/>
        <v>0</v>
      </c>
      <c r="AB47" s="19"/>
      <c r="AC47" s="20"/>
      <c r="AD47" s="21" t="s">
        <v>27</v>
      </c>
      <c r="AE47" s="19"/>
      <c r="AF47" s="22">
        <f t="shared" si="6"/>
        <v>0</v>
      </c>
      <c r="AG47" s="19"/>
      <c r="AH47" s="23">
        <f t="shared" si="7"/>
        <v>0</v>
      </c>
      <c r="AI47" s="19"/>
      <c r="AJ47" s="23" t="str">
        <f t="shared" si="8"/>
        <v>N/A</v>
      </c>
      <c r="AK47" s="20"/>
      <c r="AL47" s="21" t="s">
        <v>13</v>
      </c>
      <c r="AM47" s="19"/>
      <c r="AN47" s="22">
        <f>VLOOKUP($AL47,SpeedUnits!$A$1:$B$6,2,FALSE)</f>
        <v>1</v>
      </c>
      <c r="AO47" s="19"/>
      <c r="AP47" s="23">
        <f t="shared" si="9"/>
        <v>0</v>
      </c>
      <c r="AQ47" s="19"/>
      <c r="AR47" s="23" t="str">
        <f t="shared" si="10"/>
        <v>N/A</v>
      </c>
    </row>
    <row r="48" spans="2:44" hidden="1">
      <c r="B48" s="3">
        <v>38</v>
      </c>
      <c r="C48" s="5" t="s">
        <v>6</v>
      </c>
      <c r="D48" s="3"/>
      <c r="E48" s="31">
        <f>VLOOKUP($C48,Processes!$A$1:$B$9,2,FALSE)</f>
        <v>0.8</v>
      </c>
      <c r="F48" s="19"/>
      <c r="G48" s="20"/>
      <c r="H48" s="19"/>
      <c r="I48" s="20"/>
      <c r="J48" s="19"/>
      <c r="K48" s="20"/>
      <c r="L48" s="21" t="s">
        <v>21</v>
      </c>
      <c r="M48" s="19"/>
      <c r="N48" s="22">
        <f t="shared" si="0"/>
        <v>0</v>
      </c>
      <c r="O48" s="19"/>
      <c r="P48" s="20"/>
      <c r="Q48" s="21" t="s">
        <v>27</v>
      </c>
      <c r="R48" s="19"/>
      <c r="S48" s="22">
        <f t="shared" si="1"/>
        <v>0</v>
      </c>
      <c r="T48" s="19"/>
      <c r="U48" s="23">
        <f t="shared" si="3"/>
        <v>0</v>
      </c>
      <c r="V48" s="19"/>
      <c r="W48" s="23" t="str">
        <f t="shared" si="4"/>
        <v>N/A</v>
      </c>
      <c r="X48" s="20"/>
      <c r="Y48" s="21" t="s">
        <v>21</v>
      </c>
      <c r="Z48" s="19"/>
      <c r="AA48" s="22">
        <f t="shared" si="5"/>
        <v>0</v>
      </c>
      <c r="AB48" s="19"/>
      <c r="AC48" s="20"/>
      <c r="AD48" s="21" t="s">
        <v>27</v>
      </c>
      <c r="AE48" s="19"/>
      <c r="AF48" s="22">
        <f t="shared" si="6"/>
        <v>0</v>
      </c>
      <c r="AG48" s="19"/>
      <c r="AH48" s="23">
        <f t="shared" si="7"/>
        <v>0</v>
      </c>
      <c r="AI48" s="19"/>
      <c r="AJ48" s="23" t="str">
        <f t="shared" si="8"/>
        <v>N/A</v>
      </c>
      <c r="AK48" s="20"/>
      <c r="AL48" s="21" t="s">
        <v>13</v>
      </c>
      <c r="AM48" s="19"/>
      <c r="AN48" s="22">
        <f>VLOOKUP($AL48,SpeedUnits!$A$1:$B$6,2,FALSE)</f>
        <v>1</v>
      </c>
      <c r="AO48" s="19"/>
      <c r="AP48" s="23">
        <f t="shared" si="9"/>
        <v>0</v>
      </c>
      <c r="AQ48" s="19"/>
      <c r="AR48" s="23" t="str">
        <f t="shared" si="10"/>
        <v>N/A</v>
      </c>
    </row>
    <row r="49" spans="2:44" hidden="1">
      <c r="B49" s="3">
        <v>39</v>
      </c>
      <c r="C49" s="5" t="s">
        <v>6</v>
      </c>
      <c r="D49" s="3"/>
      <c r="E49" s="31">
        <f>VLOOKUP($C49,Processes!$A$1:$B$9,2,FALSE)</f>
        <v>0.8</v>
      </c>
      <c r="F49" s="19"/>
      <c r="G49" s="20"/>
      <c r="H49" s="19"/>
      <c r="I49" s="20"/>
      <c r="J49" s="19"/>
      <c r="K49" s="20"/>
      <c r="L49" s="21" t="s">
        <v>21</v>
      </c>
      <c r="M49" s="19"/>
      <c r="N49" s="22">
        <f t="shared" si="0"/>
        <v>0</v>
      </c>
      <c r="O49" s="19"/>
      <c r="P49" s="20"/>
      <c r="Q49" s="21" t="s">
        <v>27</v>
      </c>
      <c r="R49" s="19"/>
      <c r="S49" s="22">
        <f t="shared" si="1"/>
        <v>0</v>
      </c>
      <c r="T49" s="19"/>
      <c r="U49" s="23">
        <f t="shared" si="3"/>
        <v>0</v>
      </c>
      <c r="V49" s="19"/>
      <c r="W49" s="23" t="str">
        <f t="shared" si="4"/>
        <v>N/A</v>
      </c>
      <c r="X49" s="20"/>
      <c r="Y49" s="21" t="s">
        <v>21</v>
      </c>
      <c r="Z49" s="19"/>
      <c r="AA49" s="22">
        <f t="shared" si="5"/>
        <v>0</v>
      </c>
      <c r="AB49" s="19"/>
      <c r="AC49" s="20"/>
      <c r="AD49" s="21" t="s">
        <v>27</v>
      </c>
      <c r="AE49" s="19"/>
      <c r="AF49" s="22">
        <f t="shared" si="6"/>
        <v>0</v>
      </c>
      <c r="AG49" s="19"/>
      <c r="AH49" s="23">
        <f t="shared" si="7"/>
        <v>0</v>
      </c>
      <c r="AI49" s="19"/>
      <c r="AJ49" s="23" t="str">
        <f t="shared" si="8"/>
        <v>N/A</v>
      </c>
      <c r="AK49" s="20"/>
      <c r="AL49" s="21" t="s">
        <v>13</v>
      </c>
      <c r="AM49" s="19"/>
      <c r="AN49" s="22">
        <f>VLOOKUP($AL49,SpeedUnits!$A$1:$B$6,2,FALSE)</f>
        <v>1</v>
      </c>
      <c r="AO49" s="19"/>
      <c r="AP49" s="23">
        <f t="shared" si="9"/>
        <v>0</v>
      </c>
      <c r="AQ49" s="19"/>
      <c r="AR49" s="23" t="str">
        <f t="shared" si="10"/>
        <v>N/A</v>
      </c>
    </row>
    <row r="50" spans="2:44" hidden="1">
      <c r="B50" s="3">
        <v>40</v>
      </c>
      <c r="C50" s="5" t="s">
        <v>6</v>
      </c>
      <c r="D50" s="3"/>
      <c r="E50" s="14">
        <f>VLOOKUP($C50,Processes!$A$1:$B$9,2,FALSE)</f>
        <v>0.8</v>
      </c>
      <c r="F50" s="19"/>
      <c r="G50" s="20"/>
      <c r="H50" s="19"/>
      <c r="I50" s="20"/>
      <c r="J50" s="19"/>
      <c r="K50" s="20"/>
      <c r="L50" s="21" t="s">
        <v>21</v>
      </c>
      <c r="M50" s="19"/>
      <c r="N50" s="22">
        <f t="shared" si="0"/>
        <v>0</v>
      </c>
      <c r="O50" s="19"/>
      <c r="P50" s="20"/>
      <c r="Q50" s="21" t="s">
        <v>27</v>
      </c>
      <c r="R50" s="19"/>
      <c r="S50" s="22">
        <f t="shared" si="1"/>
        <v>0</v>
      </c>
      <c r="T50" s="19"/>
      <c r="U50" s="23">
        <f t="shared" si="2"/>
        <v>0</v>
      </c>
      <c r="V50" s="19"/>
      <c r="W50" s="23" t="str">
        <f t="shared" ref="W50:W60" si="11">IF($U50=0,"N/A",(IF($W$10="ASME Heat input (kJ/mm)",(($G50*$I50)/($U50*1000)),(($G50*$I50)/($U50*1000))*$E50)))</f>
        <v>N/A</v>
      </c>
      <c r="X50" s="20"/>
      <c r="Y50" s="21" t="s">
        <v>21</v>
      </c>
      <c r="Z50" s="19"/>
      <c r="AA50" s="22">
        <f t="shared" ref="AA50:AA60" si="12">IF($Y50="mm",$X50,IF($Y50="cm",$X50*10,$X50*25.4))</f>
        <v>0</v>
      </c>
      <c r="AB50" s="19"/>
      <c r="AC50" s="20"/>
      <c r="AD50" s="21" t="s">
        <v>27</v>
      </c>
      <c r="AE50" s="19"/>
      <c r="AF50" s="22">
        <f t="shared" ref="AF50:AF60" si="13">IF($AD50="seconds",$AC50,$AC50*60)</f>
        <v>0</v>
      </c>
      <c r="AG50" s="19"/>
      <c r="AH50" s="23">
        <f t="shared" ref="AH50:AH60" si="14">IF($AC50=0,0,AA50/AF50)</f>
        <v>0</v>
      </c>
      <c r="AI50" s="19"/>
      <c r="AJ50" s="23" t="str">
        <f t="shared" ref="AJ50:AJ60" si="15">IF($AH50=0,"N/A",(IF($AJ$10="ASME Heat input (kJ/mm)",(($G50*$I50)/($AH50*1000)),(($G50*$I50)/($AH50*1000))*$E50)))</f>
        <v>N/A</v>
      </c>
      <c r="AK50" s="20"/>
      <c r="AL50" s="21" t="s">
        <v>13</v>
      </c>
      <c r="AM50" s="19"/>
      <c r="AN50" s="22">
        <f>VLOOKUP($AL50,SpeedUnits!$A$1:$B$6,2,FALSE)</f>
        <v>1</v>
      </c>
      <c r="AO50" s="19"/>
      <c r="AP50" s="23">
        <f t="shared" ref="AP50:AP60" si="16">$AK50*$AN50</f>
        <v>0</v>
      </c>
      <c r="AQ50" s="19"/>
      <c r="AR50" s="23" t="str">
        <f t="shared" ref="AR50:AR60" si="17">IF(AP50=0,"N/A",(IF($AR$10="ASME Heat input (kJ/mm)",(($G50*$I50)/($AP50*1000)),(($G50*$I50)/($AP50*1000))*$E50)))</f>
        <v>N/A</v>
      </c>
    </row>
    <row r="51" spans="2:44" hidden="1">
      <c r="B51" s="3">
        <v>41</v>
      </c>
      <c r="C51" s="5" t="s">
        <v>6</v>
      </c>
      <c r="D51" s="3"/>
      <c r="E51" s="14">
        <f>VLOOKUP($C51,Processes!$A$1:$B$9,2,FALSE)</f>
        <v>0.8</v>
      </c>
      <c r="F51" s="19"/>
      <c r="G51" s="20"/>
      <c r="H51" s="19"/>
      <c r="I51" s="20"/>
      <c r="J51" s="19"/>
      <c r="K51" s="20"/>
      <c r="L51" s="21" t="s">
        <v>21</v>
      </c>
      <c r="M51" s="19"/>
      <c r="N51" s="22">
        <f t="shared" si="0"/>
        <v>0</v>
      </c>
      <c r="O51" s="19"/>
      <c r="P51" s="20"/>
      <c r="Q51" s="21" t="s">
        <v>27</v>
      </c>
      <c r="R51" s="19"/>
      <c r="S51" s="22">
        <f t="shared" si="1"/>
        <v>0</v>
      </c>
      <c r="T51" s="19"/>
      <c r="U51" s="23">
        <f t="shared" si="2"/>
        <v>0</v>
      </c>
      <c r="V51" s="19"/>
      <c r="W51" s="23" t="str">
        <f t="shared" si="11"/>
        <v>N/A</v>
      </c>
      <c r="X51" s="20"/>
      <c r="Y51" s="21" t="s">
        <v>21</v>
      </c>
      <c r="Z51" s="19"/>
      <c r="AA51" s="22">
        <f t="shared" si="12"/>
        <v>0</v>
      </c>
      <c r="AB51" s="19"/>
      <c r="AC51" s="20"/>
      <c r="AD51" s="21" t="s">
        <v>27</v>
      </c>
      <c r="AE51" s="19"/>
      <c r="AF51" s="22">
        <f t="shared" si="13"/>
        <v>0</v>
      </c>
      <c r="AG51" s="19"/>
      <c r="AH51" s="23">
        <f t="shared" si="14"/>
        <v>0</v>
      </c>
      <c r="AI51" s="19"/>
      <c r="AJ51" s="23" t="str">
        <f t="shared" si="15"/>
        <v>N/A</v>
      </c>
      <c r="AK51" s="20"/>
      <c r="AL51" s="21" t="s">
        <v>13</v>
      </c>
      <c r="AM51" s="19"/>
      <c r="AN51" s="22">
        <f>VLOOKUP($AL51,SpeedUnits!$A$1:$B$6,2,FALSE)</f>
        <v>1</v>
      </c>
      <c r="AO51" s="19"/>
      <c r="AP51" s="23">
        <f t="shared" si="16"/>
        <v>0</v>
      </c>
      <c r="AQ51" s="19"/>
      <c r="AR51" s="23" t="str">
        <f t="shared" si="17"/>
        <v>N/A</v>
      </c>
    </row>
    <row r="52" spans="2:44" hidden="1">
      <c r="B52" s="3">
        <v>42</v>
      </c>
      <c r="C52" s="5" t="s">
        <v>6</v>
      </c>
      <c r="D52" s="3"/>
      <c r="E52" s="14">
        <f>VLOOKUP($C52,Processes!$A$1:$B$9,2,FALSE)</f>
        <v>0.8</v>
      </c>
      <c r="F52" s="19"/>
      <c r="G52" s="20"/>
      <c r="H52" s="19"/>
      <c r="I52" s="20"/>
      <c r="J52" s="19"/>
      <c r="K52" s="20"/>
      <c r="L52" s="21" t="s">
        <v>21</v>
      </c>
      <c r="M52" s="19"/>
      <c r="N52" s="22">
        <f t="shared" si="0"/>
        <v>0</v>
      </c>
      <c r="O52" s="19"/>
      <c r="P52" s="20"/>
      <c r="Q52" s="21" t="s">
        <v>27</v>
      </c>
      <c r="R52" s="19"/>
      <c r="S52" s="22">
        <f t="shared" si="1"/>
        <v>0</v>
      </c>
      <c r="T52" s="19"/>
      <c r="U52" s="23">
        <f t="shared" si="2"/>
        <v>0</v>
      </c>
      <c r="V52" s="19"/>
      <c r="W52" s="23" t="str">
        <f t="shared" si="11"/>
        <v>N/A</v>
      </c>
      <c r="X52" s="20"/>
      <c r="Y52" s="21" t="s">
        <v>21</v>
      </c>
      <c r="Z52" s="19"/>
      <c r="AA52" s="22">
        <f t="shared" si="12"/>
        <v>0</v>
      </c>
      <c r="AB52" s="19"/>
      <c r="AC52" s="20"/>
      <c r="AD52" s="21" t="s">
        <v>27</v>
      </c>
      <c r="AE52" s="19"/>
      <c r="AF52" s="22">
        <f t="shared" si="13"/>
        <v>0</v>
      </c>
      <c r="AG52" s="19"/>
      <c r="AH52" s="23">
        <f t="shared" si="14"/>
        <v>0</v>
      </c>
      <c r="AI52" s="19"/>
      <c r="AJ52" s="23" t="str">
        <f t="shared" si="15"/>
        <v>N/A</v>
      </c>
      <c r="AK52" s="20"/>
      <c r="AL52" s="21" t="s">
        <v>13</v>
      </c>
      <c r="AM52" s="19"/>
      <c r="AN52" s="22">
        <f>VLOOKUP($AL52,SpeedUnits!$A$1:$B$6,2,FALSE)</f>
        <v>1</v>
      </c>
      <c r="AO52" s="19"/>
      <c r="AP52" s="23">
        <f t="shared" si="16"/>
        <v>0</v>
      </c>
      <c r="AQ52" s="19"/>
      <c r="AR52" s="23" t="str">
        <f t="shared" si="17"/>
        <v>N/A</v>
      </c>
    </row>
    <row r="53" spans="2:44" hidden="1">
      <c r="B53" s="3">
        <v>43</v>
      </c>
      <c r="C53" s="5" t="s">
        <v>6</v>
      </c>
      <c r="D53" s="3"/>
      <c r="E53" s="14">
        <f>VLOOKUP($C53,Processes!$A$1:$B$9,2,FALSE)</f>
        <v>0.8</v>
      </c>
      <c r="F53" s="19"/>
      <c r="G53" s="20"/>
      <c r="H53" s="19"/>
      <c r="I53" s="20"/>
      <c r="J53" s="19"/>
      <c r="K53" s="20"/>
      <c r="L53" s="21" t="s">
        <v>21</v>
      </c>
      <c r="M53" s="19"/>
      <c r="N53" s="22">
        <f t="shared" si="0"/>
        <v>0</v>
      </c>
      <c r="O53" s="19"/>
      <c r="P53" s="20"/>
      <c r="Q53" s="21" t="s">
        <v>27</v>
      </c>
      <c r="R53" s="19"/>
      <c r="S53" s="22">
        <f t="shared" si="1"/>
        <v>0</v>
      </c>
      <c r="T53" s="19"/>
      <c r="U53" s="23">
        <f t="shared" si="2"/>
        <v>0</v>
      </c>
      <c r="V53" s="19"/>
      <c r="W53" s="23" t="str">
        <f t="shared" si="11"/>
        <v>N/A</v>
      </c>
      <c r="X53" s="20"/>
      <c r="Y53" s="21" t="s">
        <v>21</v>
      </c>
      <c r="Z53" s="19"/>
      <c r="AA53" s="22">
        <f t="shared" si="12"/>
        <v>0</v>
      </c>
      <c r="AB53" s="19"/>
      <c r="AC53" s="20"/>
      <c r="AD53" s="21" t="s">
        <v>27</v>
      </c>
      <c r="AE53" s="19"/>
      <c r="AF53" s="22">
        <f t="shared" si="13"/>
        <v>0</v>
      </c>
      <c r="AG53" s="19"/>
      <c r="AH53" s="23">
        <f t="shared" si="14"/>
        <v>0</v>
      </c>
      <c r="AI53" s="19"/>
      <c r="AJ53" s="23" t="str">
        <f t="shared" si="15"/>
        <v>N/A</v>
      </c>
      <c r="AK53" s="20"/>
      <c r="AL53" s="21" t="s">
        <v>13</v>
      </c>
      <c r="AM53" s="19"/>
      <c r="AN53" s="22">
        <f>VLOOKUP($AL53,SpeedUnits!$A$1:$B$6,2,FALSE)</f>
        <v>1</v>
      </c>
      <c r="AO53" s="19"/>
      <c r="AP53" s="23">
        <f t="shared" si="16"/>
        <v>0</v>
      </c>
      <c r="AQ53" s="19"/>
      <c r="AR53" s="23" t="str">
        <f t="shared" si="17"/>
        <v>N/A</v>
      </c>
    </row>
    <row r="54" spans="2:44" hidden="1">
      <c r="B54" s="3">
        <v>44</v>
      </c>
      <c r="C54" s="5" t="s">
        <v>6</v>
      </c>
      <c r="D54" s="3"/>
      <c r="E54" s="14">
        <f>VLOOKUP($C54,Processes!$A$1:$B$9,2,FALSE)</f>
        <v>0.8</v>
      </c>
      <c r="F54" s="19"/>
      <c r="G54" s="20"/>
      <c r="H54" s="19"/>
      <c r="I54" s="20"/>
      <c r="J54" s="19"/>
      <c r="K54" s="20"/>
      <c r="L54" s="21" t="s">
        <v>21</v>
      </c>
      <c r="M54" s="19"/>
      <c r="N54" s="22">
        <f t="shared" si="0"/>
        <v>0</v>
      </c>
      <c r="O54" s="19"/>
      <c r="P54" s="20"/>
      <c r="Q54" s="21" t="s">
        <v>27</v>
      </c>
      <c r="R54" s="19"/>
      <c r="S54" s="22">
        <f t="shared" si="1"/>
        <v>0</v>
      </c>
      <c r="T54" s="19"/>
      <c r="U54" s="23">
        <f t="shared" si="2"/>
        <v>0</v>
      </c>
      <c r="V54" s="19"/>
      <c r="W54" s="23" t="str">
        <f t="shared" si="11"/>
        <v>N/A</v>
      </c>
      <c r="X54" s="20"/>
      <c r="Y54" s="21" t="s">
        <v>21</v>
      </c>
      <c r="Z54" s="19"/>
      <c r="AA54" s="22">
        <f t="shared" si="12"/>
        <v>0</v>
      </c>
      <c r="AB54" s="19"/>
      <c r="AC54" s="20"/>
      <c r="AD54" s="21" t="s">
        <v>27</v>
      </c>
      <c r="AE54" s="19"/>
      <c r="AF54" s="22">
        <f t="shared" si="13"/>
        <v>0</v>
      </c>
      <c r="AG54" s="19"/>
      <c r="AH54" s="23">
        <f t="shared" si="14"/>
        <v>0</v>
      </c>
      <c r="AI54" s="19"/>
      <c r="AJ54" s="23" t="str">
        <f t="shared" si="15"/>
        <v>N/A</v>
      </c>
      <c r="AK54" s="20"/>
      <c r="AL54" s="21" t="s">
        <v>13</v>
      </c>
      <c r="AM54" s="19"/>
      <c r="AN54" s="22">
        <f>VLOOKUP($AL54,SpeedUnits!$A$1:$B$6,2,FALSE)</f>
        <v>1</v>
      </c>
      <c r="AO54" s="19"/>
      <c r="AP54" s="23">
        <f t="shared" si="16"/>
        <v>0</v>
      </c>
      <c r="AQ54" s="19"/>
      <c r="AR54" s="23" t="str">
        <f t="shared" si="17"/>
        <v>N/A</v>
      </c>
    </row>
    <row r="55" spans="2:44" hidden="1">
      <c r="B55" s="3">
        <v>45</v>
      </c>
      <c r="C55" s="5" t="s">
        <v>6</v>
      </c>
      <c r="D55" s="3"/>
      <c r="E55" s="14">
        <f>VLOOKUP($C55,Processes!$A$1:$B$9,2,FALSE)</f>
        <v>0.8</v>
      </c>
      <c r="F55" s="19"/>
      <c r="G55" s="20"/>
      <c r="H55" s="19"/>
      <c r="I55" s="20"/>
      <c r="J55" s="19"/>
      <c r="K55" s="20"/>
      <c r="L55" s="21" t="s">
        <v>21</v>
      </c>
      <c r="M55" s="19"/>
      <c r="N55" s="22">
        <f t="shared" si="0"/>
        <v>0</v>
      </c>
      <c r="O55" s="19"/>
      <c r="P55" s="20"/>
      <c r="Q55" s="21" t="s">
        <v>27</v>
      </c>
      <c r="R55" s="19"/>
      <c r="S55" s="22">
        <f t="shared" si="1"/>
        <v>0</v>
      </c>
      <c r="T55" s="19"/>
      <c r="U55" s="23">
        <f t="shared" si="2"/>
        <v>0</v>
      </c>
      <c r="V55" s="19"/>
      <c r="W55" s="23" t="str">
        <f t="shared" si="11"/>
        <v>N/A</v>
      </c>
      <c r="X55" s="20"/>
      <c r="Y55" s="21" t="s">
        <v>21</v>
      </c>
      <c r="Z55" s="19"/>
      <c r="AA55" s="22">
        <f t="shared" si="12"/>
        <v>0</v>
      </c>
      <c r="AB55" s="19"/>
      <c r="AC55" s="20"/>
      <c r="AD55" s="21" t="s">
        <v>27</v>
      </c>
      <c r="AE55" s="19"/>
      <c r="AF55" s="22">
        <f t="shared" si="13"/>
        <v>0</v>
      </c>
      <c r="AG55" s="19"/>
      <c r="AH55" s="23">
        <f t="shared" si="14"/>
        <v>0</v>
      </c>
      <c r="AI55" s="19"/>
      <c r="AJ55" s="23" t="str">
        <f t="shared" si="15"/>
        <v>N/A</v>
      </c>
      <c r="AK55" s="20"/>
      <c r="AL55" s="21" t="s">
        <v>13</v>
      </c>
      <c r="AM55" s="19"/>
      <c r="AN55" s="22">
        <f>VLOOKUP($AL55,SpeedUnits!$A$1:$B$6,2,FALSE)</f>
        <v>1</v>
      </c>
      <c r="AO55" s="19"/>
      <c r="AP55" s="23">
        <f t="shared" si="16"/>
        <v>0</v>
      </c>
      <c r="AQ55" s="19"/>
      <c r="AR55" s="23" t="str">
        <f t="shared" si="17"/>
        <v>N/A</v>
      </c>
    </row>
    <row r="56" spans="2:44" hidden="1">
      <c r="B56" s="3">
        <v>46</v>
      </c>
      <c r="C56" s="5" t="s">
        <v>6</v>
      </c>
      <c r="D56" s="3"/>
      <c r="E56" s="14">
        <f>VLOOKUP($C56,Processes!$A$1:$B$9,2,FALSE)</f>
        <v>0.8</v>
      </c>
      <c r="F56" s="19"/>
      <c r="G56" s="20"/>
      <c r="H56" s="19"/>
      <c r="I56" s="20"/>
      <c r="J56" s="19"/>
      <c r="K56" s="20"/>
      <c r="L56" s="21" t="s">
        <v>21</v>
      </c>
      <c r="M56" s="19"/>
      <c r="N56" s="22">
        <f t="shared" si="0"/>
        <v>0</v>
      </c>
      <c r="O56" s="19"/>
      <c r="P56" s="20"/>
      <c r="Q56" s="21" t="s">
        <v>27</v>
      </c>
      <c r="R56" s="19"/>
      <c r="S56" s="22">
        <f t="shared" si="1"/>
        <v>0</v>
      </c>
      <c r="T56" s="19"/>
      <c r="U56" s="23">
        <f t="shared" si="2"/>
        <v>0</v>
      </c>
      <c r="V56" s="19"/>
      <c r="W56" s="23" t="str">
        <f t="shared" si="11"/>
        <v>N/A</v>
      </c>
      <c r="X56" s="20"/>
      <c r="Y56" s="21" t="s">
        <v>21</v>
      </c>
      <c r="Z56" s="19"/>
      <c r="AA56" s="22">
        <f t="shared" si="12"/>
        <v>0</v>
      </c>
      <c r="AB56" s="19"/>
      <c r="AC56" s="20"/>
      <c r="AD56" s="21" t="s">
        <v>27</v>
      </c>
      <c r="AE56" s="19"/>
      <c r="AF56" s="22">
        <f t="shared" si="13"/>
        <v>0</v>
      </c>
      <c r="AG56" s="19"/>
      <c r="AH56" s="23">
        <f t="shared" si="14"/>
        <v>0</v>
      </c>
      <c r="AI56" s="19"/>
      <c r="AJ56" s="23" t="str">
        <f t="shared" si="15"/>
        <v>N/A</v>
      </c>
      <c r="AK56" s="20"/>
      <c r="AL56" s="21" t="s">
        <v>13</v>
      </c>
      <c r="AM56" s="19"/>
      <c r="AN56" s="22">
        <f>VLOOKUP($AL56,SpeedUnits!$A$1:$B$6,2,FALSE)</f>
        <v>1</v>
      </c>
      <c r="AO56" s="19"/>
      <c r="AP56" s="23">
        <f t="shared" si="16"/>
        <v>0</v>
      </c>
      <c r="AQ56" s="19"/>
      <c r="AR56" s="23" t="str">
        <f t="shared" si="17"/>
        <v>N/A</v>
      </c>
    </row>
    <row r="57" spans="2:44" hidden="1">
      <c r="B57" s="3">
        <v>47</v>
      </c>
      <c r="C57" s="5" t="s">
        <v>6</v>
      </c>
      <c r="D57" s="3"/>
      <c r="E57" s="14">
        <f>VLOOKUP($C57,Processes!$A$1:$B$9,2,FALSE)</f>
        <v>0.8</v>
      </c>
      <c r="F57" s="19"/>
      <c r="G57" s="20"/>
      <c r="H57" s="19"/>
      <c r="I57" s="20"/>
      <c r="J57" s="19"/>
      <c r="K57" s="20"/>
      <c r="L57" s="21" t="s">
        <v>21</v>
      </c>
      <c r="M57" s="19"/>
      <c r="N57" s="22">
        <f t="shared" si="0"/>
        <v>0</v>
      </c>
      <c r="O57" s="19"/>
      <c r="P57" s="20"/>
      <c r="Q57" s="21" t="s">
        <v>27</v>
      </c>
      <c r="R57" s="19"/>
      <c r="S57" s="22">
        <f t="shared" si="1"/>
        <v>0</v>
      </c>
      <c r="T57" s="19"/>
      <c r="U57" s="23">
        <f t="shared" si="2"/>
        <v>0</v>
      </c>
      <c r="V57" s="19"/>
      <c r="W57" s="23" t="str">
        <f t="shared" si="11"/>
        <v>N/A</v>
      </c>
      <c r="X57" s="20"/>
      <c r="Y57" s="21" t="s">
        <v>21</v>
      </c>
      <c r="Z57" s="19"/>
      <c r="AA57" s="22">
        <f t="shared" si="12"/>
        <v>0</v>
      </c>
      <c r="AB57" s="19"/>
      <c r="AC57" s="20"/>
      <c r="AD57" s="21" t="s">
        <v>27</v>
      </c>
      <c r="AE57" s="19"/>
      <c r="AF57" s="22">
        <f t="shared" si="13"/>
        <v>0</v>
      </c>
      <c r="AG57" s="19"/>
      <c r="AH57" s="23">
        <f t="shared" si="14"/>
        <v>0</v>
      </c>
      <c r="AI57" s="19"/>
      <c r="AJ57" s="23" t="str">
        <f t="shared" si="15"/>
        <v>N/A</v>
      </c>
      <c r="AK57" s="20"/>
      <c r="AL57" s="21" t="s">
        <v>13</v>
      </c>
      <c r="AM57" s="19"/>
      <c r="AN57" s="22">
        <f>VLOOKUP($AL57,SpeedUnits!$A$1:$B$6,2,FALSE)</f>
        <v>1</v>
      </c>
      <c r="AO57" s="19"/>
      <c r="AP57" s="23">
        <f t="shared" si="16"/>
        <v>0</v>
      </c>
      <c r="AQ57" s="19"/>
      <c r="AR57" s="23" t="str">
        <f t="shared" si="17"/>
        <v>N/A</v>
      </c>
    </row>
    <row r="58" spans="2:44" hidden="1">
      <c r="B58" s="3">
        <v>48</v>
      </c>
      <c r="C58" s="5" t="s">
        <v>6</v>
      </c>
      <c r="D58" s="3"/>
      <c r="E58" s="14">
        <f>VLOOKUP($C58,Processes!$A$1:$B$9,2,FALSE)</f>
        <v>0.8</v>
      </c>
      <c r="F58" s="19"/>
      <c r="G58" s="20"/>
      <c r="H58" s="19"/>
      <c r="I58" s="20"/>
      <c r="J58" s="19"/>
      <c r="K58" s="20"/>
      <c r="L58" s="21" t="s">
        <v>21</v>
      </c>
      <c r="M58" s="19"/>
      <c r="N58" s="22">
        <f t="shared" si="0"/>
        <v>0</v>
      </c>
      <c r="O58" s="19"/>
      <c r="P58" s="20"/>
      <c r="Q58" s="21" t="s">
        <v>27</v>
      </c>
      <c r="R58" s="19"/>
      <c r="S58" s="22">
        <f t="shared" si="1"/>
        <v>0</v>
      </c>
      <c r="T58" s="19"/>
      <c r="U58" s="23">
        <f t="shared" si="2"/>
        <v>0</v>
      </c>
      <c r="V58" s="19"/>
      <c r="W58" s="23" t="str">
        <f t="shared" si="11"/>
        <v>N/A</v>
      </c>
      <c r="X58" s="20"/>
      <c r="Y58" s="21" t="s">
        <v>21</v>
      </c>
      <c r="Z58" s="19"/>
      <c r="AA58" s="22">
        <f t="shared" si="12"/>
        <v>0</v>
      </c>
      <c r="AB58" s="19"/>
      <c r="AC58" s="20"/>
      <c r="AD58" s="21" t="s">
        <v>27</v>
      </c>
      <c r="AE58" s="19"/>
      <c r="AF58" s="22">
        <f t="shared" si="13"/>
        <v>0</v>
      </c>
      <c r="AG58" s="19"/>
      <c r="AH58" s="23">
        <f t="shared" si="14"/>
        <v>0</v>
      </c>
      <c r="AI58" s="19"/>
      <c r="AJ58" s="23" t="str">
        <f t="shared" si="15"/>
        <v>N/A</v>
      </c>
      <c r="AK58" s="20"/>
      <c r="AL58" s="21" t="s">
        <v>13</v>
      </c>
      <c r="AM58" s="19"/>
      <c r="AN58" s="22">
        <f>VLOOKUP($AL58,SpeedUnits!$A$1:$B$6,2,FALSE)</f>
        <v>1</v>
      </c>
      <c r="AO58" s="19"/>
      <c r="AP58" s="23">
        <f t="shared" si="16"/>
        <v>0</v>
      </c>
      <c r="AQ58" s="19"/>
      <c r="AR58" s="23" t="str">
        <f t="shared" si="17"/>
        <v>N/A</v>
      </c>
    </row>
    <row r="59" spans="2:44" hidden="1">
      <c r="B59" s="3">
        <v>49</v>
      </c>
      <c r="C59" s="5" t="s">
        <v>6</v>
      </c>
      <c r="D59" s="3"/>
      <c r="E59" s="14">
        <f>VLOOKUP($C59,Processes!$A$1:$B$9,2,FALSE)</f>
        <v>0.8</v>
      </c>
      <c r="F59" s="19"/>
      <c r="G59" s="20"/>
      <c r="H59" s="19"/>
      <c r="I59" s="20"/>
      <c r="J59" s="19"/>
      <c r="K59" s="20"/>
      <c r="L59" s="21" t="s">
        <v>21</v>
      </c>
      <c r="M59" s="19"/>
      <c r="N59" s="22">
        <f t="shared" si="0"/>
        <v>0</v>
      </c>
      <c r="O59" s="19"/>
      <c r="P59" s="20"/>
      <c r="Q59" s="21" t="s">
        <v>27</v>
      </c>
      <c r="R59" s="19"/>
      <c r="S59" s="22">
        <f t="shared" si="1"/>
        <v>0</v>
      </c>
      <c r="T59" s="19"/>
      <c r="U59" s="23">
        <f t="shared" si="2"/>
        <v>0</v>
      </c>
      <c r="V59" s="19"/>
      <c r="W59" s="23" t="str">
        <f t="shared" si="11"/>
        <v>N/A</v>
      </c>
      <c r="X59" s="20"/>
      <c r="Y59" s="21" t="s">
        <v>21</v>
      </c>
      <c r="Z59" s="19"/>
      <c r="AA59" s="22">
        <f t="shared" si="12"/>
        <v>0</v>
      </c>
      <c r="AB59" s="19"/>
      <c r="AC59" s="20"/>
      <c r="AD59" s="21" t="s">
        <v>27</v>
      </c>
      <c r="AE59" s="19"/>
      <c r="AF59" s="22">
        <f t="shared" si="13"/>
        <v>0</v>
      </c>
      <c r="AG59" s="19"/>
      <c r="AH59" s="23">
        <f t="shared" si="14"/>
        <v>0</v>
      </c>
      <c r="AI59" s="19"/>
      <c r="AJ59" s="23" t="str">
        <f t="shared" si="15"/>
        <v>N/A</v>
      </c>
      <c r="AK59" s="20"/>
      <c r="AL59" s="21" t="s">
        <v>13</v>
      </c>
      <c r="AM59" s="19"/>
      <c r="AN59" s="22">
        <f>VLOOKUP($AL59,SpeedUnits!$A$1:$B$6,2,FALSE)</f>
        <v>1</v>
      </c>
      <c r="AO59" s="19"/>
      <c r="AP59" s="23">
        <f t="shared" si="16"/>
        <v>0</v>
      </c>
      <c r="AQ59" s="19"/>
      <c r="AR59" s="23" t="str">
        <f t="shared" si="17"/>
        <v>N/A</v>
      </c>
    </row>
    <row r="60" spans="2:44" hidden="1">
      <c r="B60" s="3">
        <v>50</v>
      </c>
      <c r="C60" s="5" t="s">
        <v>6</v>
      </c>
      <c r="D60" s="3"/>
      <c r="E60" s="14">
        <f>VLOOKUP($C60,Processes!$A$1:$B$9,2,FALSE)</f>
        <v>0.8</v>
      </c>
      <c r="F60" s="19"/>
      <c r="G60" s="20"/>
      <c r="H60" s="19"/>
      <c r="I60" s="20"/>
      <c r="J60" s="19"/>
      <c r="K60" s="20"/>
      <c r="L60" s="21" t="s">
        <v>21</v>
      </c>
      <c r="M60" s="19"/>
      <c r="N60" s="22">
        <f t="shared" si="0"/>
        <v>0</v>
      </c>
      <c r="O60" s="19"/>
      <c r="P60" s="20"/>
      <c r="Q60" s="21" t="s">
        <v>27</v>
      </c>
      <c r="R60" s="19"/>
      <c r="S60" s="22">
        <f t="shared" si="1"/>
        <v>0</v>
      </c>
      <c r="T60" s="19"/>
      <c r="U60" s="23">
        <f t="shared" si="2"/>
        <v>0</v>
      </c>
      <c r="V60" s="19"/>
      <c r="W60" s="23" t="str">
        <f t="shared" si="11"/>
        <v>N/A</v>
      </c>
      <c r="X60" s="20"/>
      <c r="Y60" s="21" t="s">
        <v>21</v>
      </c>
      <c r="Z60" s="19"/>
      <c r="AA60" s="22">
        <f t="shared" si="12"/>
        <v>0</v>
      </c>
      <c r="AB60" s="19"/>
      <c r="AC60" s="20"/>
      <c r="AD60" s="21" t="s">
        <v>27</v>
      </c>
      <c r="AE60" s="19"/>
      <c r="AF60" s="22">
        <f t="shared" si="13"/>
        <v>0</v>
      </c>
      <c r="AG60" s="19"/>
      <c r="AH60" s="23">
        <f t="shared" si="14"/>
        <v>0</v>
      </c>
      <c r="AI60" s="19"/>
      <c r="AJ60" s="23" t="str">
        <f t="shared" si="15"/>
        <v>N/A</v>
      </c>
      <c r="AK60" s="20"/>
      <c r="AL60" s="21" t="s">
        <v>13</v>
      </c>
      <c r="AM60" s="19"/>
      <c r="AN60" s="22">
        <f>VLOOKUP($AL60,SpeedUnits!$A$1:$B$6,2,FALSE)</f>
        <v>1</v>
      </c>
      <c r="AO60" s="19"/>
      <c r="AP60" s="23">
        <f t="shared" si="16"/>
        <v>0</v>
      </c>
      <c r="AQ60" s="19"/>
      <c r="AR60" s="23" t="str">
        <f t="shared" si="17"/>
        <v>N/A</v>
      </c>
    </row>
    <row r="61" spans="2:44" hidden="1"/>
    <row r="62" spans="2:44" ht="15" hidden="1" customHeight="1">
      <c r="B62" s="34" t="s">
        <v>43</v>
      </c>
      <c r="C62" s="34"/>
      <c r="D62" s="34"/>
      <c r="E62" s="34"/>
      <c r="F62" s="34"/>
      <c r="G62" s="34"/>
      <c r="H62" s="34"/>
      <c r="I62" s="34"/>
      <c r="S62" t="s">
        <v>48</v>
      </c>
      <c r="W62" s="24" t="e">
        <f>AVERAGEIF(W11:W60,"&lt;&gt;0")</f>
        <v>#DIV/0!</v>
      </c>
      <c r="AF62" t="s">
        <v>48</v>
      </c>
      <c r="AJ62" s="24" t="e">
        <f>AVERAGEIF(AJ11:AJ60,"&lt;&gt;0")</f>
        <v>#DIV/0!</v>
      </c>
      <c r="AN62" t="s">
        <v>48</v>
      </c>
      <c r="AR62" s="24" t="e">
        <f>AVERAGEIF(AR11:AR60,"&lt;&gt;0")</f>
        <v>#DIV/0!</v>
      </c>
    </row>
    <row r="63" spans="2:44" hidden="1">
      <c r="B63" s="34"/>
      <c r="C63" s="34"/>
      <c r="D63" s="34"/>
      <c r="E63" s="34"/>
      <c r="F63" s="34"/>
      <c r="G63" s="34"/>
      <c r="H63" s="34"/>
      <c r="I63" s="34"/>
      <c r="S63" t="s">
        <v>49</v>
      </c>
      <c r="W63" s="25" t="e">
        <f>STDEV(W11:W60)</f>
        <v>#DIV/0!</v>
      </c>
      <c r="AF63" t="s">
        <v>49</v>
      </c>
      <c r="AJ63" s="25" t="e">
        <f>STDEV(AJ11:AJ60)</f>
        <v>#DIV/0!</v>
      </c>
      <c r="AN63" t="s">
        <v>49</v>
      </c>
      <c r="AR63" s="25" t="e">
        <f>STDEV(AR11:AR60)</f>
        <v>#DIV/0!</v>
      </c>
    </row>
    <row r="64" spans="2:44" hidden="1">
      <c r="B64" s="34"/>
      <c r="C64" s="34"/>
      <c r="D64" s="34"/>
      <c r="E64" s="34"/>
      <c r="F64" s="34"/>
      <c r="G64" s="34"/>
      <c r="H64" s="34"/>
      <c r="I64" s="34"/>
      <c r="S64" t="s">
        <v>50</v>
      </c>
      <c r="W64" s="24">
        <f>MIN(W11:W60)</f>
        <v>0</v>
      </c>
      <c r="AF64" t="s">
        <v>50</v>
      </c>
      <c r="AJ64" s="24">
        <f>MIN(AJ11:AJ60)</f>
        <v>0</v>
      </c>
      <c r="AN64" t="s">
        <v>50</v>
      </c>
      <c r="AR64" s="24">
        <f>MIN(AR11:AR60)</f>
        <v>0</v>
      </c>
    </row>
    <row r="65" spans="2:44" hidden="1">
      <c r="B65" s="34"/>
      <c r="C65" s="34"/>
      <c r="D65" s="34"/>
      <c r="E65" s="34"/>
      <c r="F65" s="34"/>
      <c r="G65" s="34"/>
      <c r="H65" s="34"/>
      <c r="I65" s="34"/>
      <c r="S65" t="s">
        <v>51</v>
      </c>
      <c r="W65" s="24">
        <f>MAX(W11:W60)</f>
        <v>0</v>
      </c>
      <c r="AF65" t="s">
        <v>51</v>
      </c>
      <c r="AJ65" s="24">
        <f>MAX(AJ11:AJ60)</f>
        <v>0</v>
      </c>
      <c r="AN65" t="s">
        <v>51</v>
      </c>
      <c r="AR65" s="24">
        <f>MAX(AR11:AR60)</f>
        <v>0</v>
      </c>
    </row>
    <row r="66" spans="2:44" hidden="1">
      <c r="B66" s="34"/>
      <c r="C66" s="34"/>
      <c r="D66" s="34"/>
      <c r="E66" s="34"/>
      <c r="F66" s="34"/>
      <c r="G66" s="34"/>
      <c r="H66" s="34"/>
      <c r="I66" s="34"/>
      <c r="P66" s="7"/>
      <c r="Q66" s="7"/>
      <c r="R66" s="7"/>
      <c r="S66" s="7"/>
      <c r="T66" s="7"/>
      <c r="U66" s="7"/>
      <c r="V66" s="7"/>
      <c r="W66" s="7"/>
      <c r="X66" s="7"/>
    </row>
    <row r="67" spans="2:44" hidden="1">
      <c r="B67" s="34"/>
      <c r="C67" s="34"/>
      <c r="D67" s="34"/>
      <c r="E67" s="34"/>
      <c r="F67" s="34"/>
      <c r="G67" s="34"/>
      <c r="H67" s="34"/>
      <c r="I67" s="34"/>
      <c r="P67" s="9" t="s">
        <v>56</v>
      </c>
      <c r="Q67" s="10"/>
      <c r="R67" s="10"/>
      <c r="S67" s="10" t="s">
        <v>55</v>
      </c>
      <c r="T67" s="10"/>
      <c r="U67" s="10"/>
      <c r="V67" s="10"/>
      <c r="W67" s="11" t="s">
        <v>57</v>
      </c>
      <c r="X67" s="7"/>
      <c r="AC67" s="9" t="s">
        <v>56</v>
      </c>
      <c r="AD67" s="10"/>
      <c r="AE67" s="10"/>
      <c r="AF67" s="10" t="s">
        <v>55</v>
      </c>
      <c r="AG67" s="10"/>
      <c r="AH67" s="10"/>
      <c r="AI67" s="10"/>
      <c r="AJ67" s="11" t="s">
        <v>57</v>
      </c>
      <c r="AK67" s="9" t="s">
        <v>56</v>
      </c>
      <c r="AL67" s="10"/>
      <c r="AM67" s="10"/>
      <c r="AN67" s="10" t="s">
        <v>55</v>
      </c>
      <c r="AO67" s="10"/>
      <c r="AP67" s="10"/>
      <c r="AQ67" s="10"/>
      <c r="AR67" s="11" t="s">
        <v>57</v>
      </c>
    </row>
    <row r="68" spans="2:44" ht="15.75" hidden="1">
      <c r="B68" s="34"/>
      <c r="C68" s="34"/>
      <c r="D68" s="34"/>
      <c r="E68" s="34"/>
      <c r="F68" s="34"/>
      <c r="G68" s="34"/>
      <c r="H68" s="34"/>
      <c r="I68" s="34"/>
      <c r="P68" s="12" t="e">
        <f>W64-0.25*W62</f>
        <v>#DIV/0!</v>
      </c>
      <c r="Q68" s="10"/>
      <c r="R68" s="10"/>
      <c r="S68" s="10" t="s">
        <v>73</v>
      </c>
      <c r="T68" s="10"/>
      <c r="U68" s="10"/>
      <c r="V68" s="10"/>
      <c r="W68" s="13" t="e">
        <f>W65+0.25*W62</f>
        <v>#DIV/0!</v>
      </c>
      <c r="X68" s="7"/>
      <c r="AC68" s="12" t="e">
        <f>AJ64-0.25*AJ62</f>
        <v>#DIV/0!</v>
      </c>
      <c r="AD68" s="10"/>
      <c r="AE68" s="10"/>
      <c r="AF68" s="10" t="s">
        <v>73</v>
      </c>
      <c r="AG68" s="10"/>
      <c r="AH68" s="10"/>
      <c r="AI68" s="10"/>
      <c r="AJ68" s="13" t="e">
        <f>AJ65+0.25*AJ62</f>
        <v>#DIV/0!</v>
      </c>
      <c r="AK68" s="12" t="e">
        <f>AR64-0.25*AR62</f>
        <v>#DIV/0!</v>
      </c>
      <c r="AL68" s="10"/>
      <c r="AM68" s="10"/>
      <c r="AN68" s="10" t="s">
        <v>73</v>
      </c>
      <c r="AO68" s="10"/>
      <c r="AP68" s="10"/>
      <c r="AQ68" s="10"/>
      <c r="AR68" s="13" t="e">
        <f>AR65+0.25*AR62</f>
        <v>#DIV/0!</v>
      </c>
    </row>
    <row r="69" spans="2:44" ht="15.75" hidden="1">
      <c r="B69" s="34"/>
      <c r="C69" s="34"/>
      <c r="D69" s="34"/>
      <c r="E69" s="34"/>
      <c r="F69" s="34"/>
      <c r="G69" s="34"/>
      <c r="H69" s="34"/>
      <c r="I69" s="34"/>
      <c r="P69" s="12" t="e">
        <f>0.75*W62</f>
        <v>#DIV/0!</v>
      </c>
      <c r="Q69" s="10"/>
      <c r="R69" s="10"/>
      <c r="S69" s="10" t="s">
        <v>75</v>
      </c>
      <c r="T69" s="10"/>
      <c r="U69" s="10"/>
      <c r="V69" s="10"/>
      <c r="W69" s="13" t="e">
        <f>1.25*W62</f>
        <v>#DIV/0!</v>
      </c>
      <c r="X69" s="7"/>
      <c r="AC69" s="12" t="e">
        <f>0.75*AJ62</f>
        <v>#DIV/0!</v>
      </c>
      <c r="AD69" s="10"/>
      <c r="AE69" s="10"/>
      <c r="AF69" s="10" t="s">
        <v>75</v>
      </c>
      <c r="AG69" s="10"/>
      <c r="AH69" s="10"/>
      <c r="AI69" s="10"/>
      <c r="AJ69" s="13" t="e">
        <f>1.25*AJ62</f>
        <v>#DIV/0!</v>
      </c>
      <c r="AK69" s="12" t="e">
        <f>0.75*AR62</f>
        <v>#DIV/0!</v>
      </c>
      <c r="AL69" s="10"/>
      <c r="AM69" s="10"/>
      <c r="AN69" s="10" t="s">
        <v>75</v>
      </c>
      <c r="AO69" s="10"/>
      <c r="AP69" s="10"/>
      <c r="AQ69" s="10"/>
      <c r="AR69" s="13" t="e">
        <f>1.25*AR62</f>
        <v>#DIV/0!</v>
      </c>
    </row>
    <row r="70" spans="2:44" hidden="1">
      <c r="B70" s="34"/>
      <c r="C70" s="34"/>
      <c r="D70" s="34"/>
      <c r="E70" s="34"/>
      <c r="F70" s="34"/>
      <c r="G70" s="34"/>
      <c r="H70" s="34"/>
      <c r="I70" s="34"/>
      <c r="P70" s="12" t="e">
        <f>0.9*(W62-W63)</f>
        <v>#DIV/0!</v>
      </c>
      <c r="Q70" s="10"/>
      <c r="R70" s="10"/>
      <c r="S70" s="10" t="s">
        <v>52</v>
      </c>
      <c r="T70" s="10"/>
      <c r="U70" s="10"/>
      <c r="V70" s="10"/>
      <c r="W70" s="13" t="e">
        <f>1.1*(W62+W63)</f>
        <v>#DIV/0!</v>
      </c>
      <c r="X70" s="7"/>
      <c r="AC70" s="12" t="e">
        <f>0.9*(AJ62-AJ63)</f>
        <v>#DIV/0!</v>
      </c>
      <c r="AD70" s="10"/>
      <c r="AE70" s="10"/>
      <c r="AF70" s="10" t="s">
        <v>52</v>
      </c>
      <c r="AG70" s="10"/>
      <c r="AH70" s="10"/>
      <c r="AI70" s="10"/>
      <c r="AJ70" s="13" t="e">
        <f>1.1*(AJ62+AJ63)</f>
        <v>#DIV/0!</v>
      </c>
      <c r="AK70" s="12" t="e">
        <f>0.9*(AR62-AR63)</f>
        <v>#DIV/0!</v>
      </c>
      <c r="AL70" s="10"/>
      <c r="AM70" s="10"/>
      <c r="AN70" s="10" t="s">
        <v>52</v>
      </c>
      <c r="AO70" s="10"/>
      <c r="AP70" s="10"/>
      <c r="AQ70" s="10"/>
      <c r="AR70" s="13" t="e">
        <f>1.1*(AR62+AR63)</f>
        <v>#DIV/0!</v>
      </c>
    </row>
    <row r="71" spans="2:44" hidden="1">
      <c r="B71" s="7"/>
      <c r="C71" s="8"/>
      <c r="D71" s="8"/>
      <c r="E71" s="8"/>
      <c r="F71" s="8"/>
      <c r="G71" s="8"/>
      <c r="H71" s="8"/>
      <c r="I71" s="8"/>
      <c r="P71" s="12">
        <f>W64</f>
        <v>0</v>
      </c>
      <c r="Q71" s="10"/>
      <c r="R71" s="10"/>
      <c r="S71" s="10" t="s">
        <v>74</v>
      </c>
      <c r="T71" s="10"/>
      <c r="U71" s="10"/>
      <c r="V71" s="10"/>
      <c r="W71" s="13">
        <f>W65</f>
        <v>0</v>
      </c>
      <c r="X71" s="7"/>
      <c r="AC71" s="12">
        <f>AJ64</f>
        <v>0</v>
      </c>
      <c r="AD71" s="10"/>
      <c r="AE71" s="10"/>
      <c r="AF71" s="10" t="s">
        <v>74</v>
      </c>
      <c r="AG71" s="10"/>
      <c r="AH71" s="10"/>
      <c r="AI71" s="10"/>
      <c r="AJ71" s="13">
        <f>AJ65</f>
        <v>0</v>
      </c>
      <c r="AK71" s="12">
        <f>AR64</f>
        <v>0</v>
      </c>
      <c r="AL71" s="10"/>
      <c r="AM71" s="10"/>
      <c r="AN71" s="10" t="s">
        <v>74</v>
      </c>
      <c r="AO71" s="10"/>
      <c r="AP71" s="10"/>
      <c r="AQ71" s="10"/>
      <c r="AR71" s="13">
        <f>AR65</f>
        <v>0</v>
      </c>
    </row>
    <row r="72" spans="2:44" hidden="1">
      <c r="B72" s="7"/>
      <c r="C72" s="8"/>
      <c r="D72" s="8"/>
      <c r="E72" s="8"/>
      <c r="F72" s="8"/>
      <c r="G72" s="8"/>
      <c r="H72" s="8"/>
      <c r="I72" s="8"/>
      <c r="P72" s="12" t="e">
        <f>W62-W63</f>
        <v>#DIV/0!</v>
      </c>
      <c r="Q72" s="10"/>
      <c r="R72" s="10"/>
      <c r="S72" s="10" t="s">
        <v>53</v>
      </c>
      <c r="T72" s="10"/>
      <c r="U72" s="10"/>
      <c r="V72" s="10"/>
      <c r="W72" s="13" t="e">
        <f>W62+W63</f>
        <v>#DIV/0!</v>
      </c>
      <c r="X72" s="7"/>
      <c r="AC72" s="12" t="e">
        <f>AJ62-AJ63</f>
        <v>#DIV/0!</v>
      </c>
      <c r="AD72" s="10"/>
      <c r="AE72" s="10"/>
      <c r="AF72" s="10" t="s">
        <v>53</v>
      </c>
      <c r="AG72" s="10"/>
      <c r="AH72" s="10"/>
      <c r="AI72" s="10"/>
      <c r="AJ72" s="13" t="e">
        <f>AJ62+AJ63</f>
        <v>#DIV/0!</v>
      </c>
      <c r="AK72" s="12" t="e">
        <f>AR62-AR63</f>
        <v>#DIV/0!</v>
      </c>
      <c r="AL72" s="10"/>
      <c r="AM72" s="10"/>
      <c r="AN72" s="10" t="s">
        <v>53</v>
      </c>
      <c r="AO72" s="10"/>
      <c r="AP72" s="10"/>
      <c r="AQ72" s="10"/>
      <c r="AR72" s="13" t="e">
        <f>AR62+AR63</f>
        <v>#DIV/0!</v>
      </c>
    </row>
    <row r="73" spans="2:44" hidden="1">
      <c r="B73" s="7"/>
      <c r="C73" s="8"/>
      <c r="D73" s="8"/>
      <c r="E73" s="8"/>
      <c r="F73" s="8"/>
      <c r="G73" s="8"/>
      <c r="H73" s="8"/>
      <c r="I73" s="8"/>
      <c r="P73" s="12" t="e">
        <f>0.9*W62</f>
        <v>#DIV/0!</v>
      </c>
      <c r="Q73" s="10"/>
      <c r="R73" s="10"/>
      <c r="S73" s="10" t="s">
        <v>54</v>
      </c>
      <c r="T73" s="10"/>
      <c r="U73" s="10"/>
      <c r="V73" s="10"/>
      <c r="W73" s="13" t="e">
        <f>1.1*W62</f>
        <v>#DIV/0!</v>
      </c>
      <c r="X73" s="7"/>
      <c r="AC73" s="12" t="e">
        <f>0.9*AJ62</f>
        <v>#DIV/0!</v>
      </c>
      <c r="AD73" s="10"/>
      <c r="AE73" s="10"/>
      <c r="AF73" s="10" t="s">
        <v>54</v>
      </c>
      <c r="AG73" s="10"/>
      <c r="AH73" s="10"/>
      <c r="AI73" s="10"/>
      <c r="AJ73" s="13" t="e">
        <f>1.1*AJ62</f>
        <v>#DIV/0!</v>
      </c>
      <c r="AK73" s="12" t="e">
        <f>0.9*AR62</f>
        <v>#DIV/0!</v>
      </c>
      <c r="AL73" s="10"/>
      <c r="AM73" s="10"/>
      <c r="AN73" s="10" t="s">
        <v>54</v>
      </c>
      <c r="AO73" s="10"/>
      <c r="AP73" s="10"/>
      <c r="AQ73" s="10"/>
      <c r="AR73" s="13" t="e">
        <f>1.1*AR62</f>
        <v>#DIV/0!</v>
      </c>
    </row>
    <row r="74" spans="2:44" hidden="1">
      <c r="B74" s="7"/>
      <c r="C74" s="8"/>
      <c r="D74" s="8"/>
      <c r="E74" s="8"/>
      <c r="F74" s="8"/>
      <c r="G74" s="8"/>
      <c r="H74" s="8"/>
      <c r="I74" s="8"/>
    </row>
    <row r="75" spans="2:44" hidden="1">
      <c r="B75" s="7"/>
      <c r="C75" s="8"/>
      <c r="D75" s="8"/>
      <c r="E75" s="8"/>
      <c r="F75" s="8"/>
      <c r="G75" s="8"/>
      <c r="H75" s="8"/>
      <c r="I75" s="8"/>
    </row>
    <row r="76" spans="2:44" hidden="1">
      <c r="B76" s="7"/>
      <c r="C76" s="8"/>
      <c r="D76" s="8"/>
      <c r="E76" s="8"/>
      <c r="F76" s="8"/>
      <c r="G76" s="8"/>
      <c r="H76" s="8"/>
      <c r="I76" s="8"/>
    </row>
    <row r="77" spans="2:44">
      <c r="B77" s="7"/>
      <c r="C77" s="8"/>
      <c r="D77" s="8"/>
      <c r="E77" s="8"/>
      <c r="F77" s="8"/>
      <c r="G77" s="8"/>
      <c r="H77" s="8"/>
      <c r="I77" s="8"/>
    </row>
    <row r="78" spans="2:44" ht="240.75" customHeight="1">
      <c r="B78" s="34" t="s">
        <v>47</v>
      </c>
      <c r="C78" s="34"/>
      <c r="D78" s="34"/>
      <c r="E78" s="34"/>
      <c r="F78" s="34"/>
      <c r="G78" s="34"/>
      <c r="H78" s="34"/>
      <c r="I78" s="34"/>
    </row>
    <row r="79" spans="2:44">
      <c r="B79" s="34"/>
      <c r="C79" s="34"/>
      <c r="D79" s="34"/>
      <c r="E79" s="34"/>
      <c r="F79" s="34"/>
      <c r="G79" s="34"/>
      <c r="H79" s="34"/>
      <c r="I79" s="34"/>
    </row>
  </sheetData>
  <sheetProtection password="8E74" sheet="1" objects="1" scenarios="1" formatColumns="0" formatRows="0"/>
  <mergeCells count="5">
    <mergeCell ref="K9:W9"/>
    <mergeCell ref="AK9:AR9"/>
    <mergeCell ref="X9:AJ9"/>
    <mergeCell ref="B62:I70"/>
    <mergeCell ref="B78:I79"/>
  </mergeCells>
  <dataValidations count="6">
    <dataValidation type="list" showInputMessage="1" showErrorMessage="1" prompt="Select whether to calculate arc energy (without process thermal efficiency factor) or heat input (with process thermal efficiency factor)" sqref="C5">
      <formula1>CalculationType</formula1>
    </dataValidation>
    <dataValidation type="list" showInputMessage="1" showErrorMessage="1" sqref="C7">
      <formula1>TravelSpeed</formula1>
    </dataValidation>
    <dataValidation type="list" showInputMessage="1" showErrorMessage="1" prompt="Select your preferred units for welding speed" sqref="AL6 AL11:AL60">
      <formula1>SpeedUnits</formula1>
    </dataValidation>
    <dataValidation type="list" showInputMessage="1" showErrorMessage="1" prompt="Select the units for your measured length of weld deposit" sqref="Y6 L11:L60 Y11:Y60 L6">
      <formula1>ROLUnits</formula1>
    </dataValidation>
    <dataValidation type="list" showInputMessage="1" showErrorMessage="1" sqref="AD6 Q11:Q60 AD11:AD60 Q6">
      <formula1>TimeUnits</formula1>
    </dataValidation>
    <dataValidation type="list" showInputMessage="1" showErrorMessage="1" prompt="Select the relevant welding process" sqref="C11:C60">
      <formula1>Processes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>
      <selection activeCell="B20" sqref="B20"/>
    </sheetView>
  </sheetViews>
  <sheetFormatPr defaultRowHeight="15"/>
  <cols>
    <col min="1" max="1" width="39.42578125" bestFit="1" customWidth="1"/>
  </cols>
  <sheetData>
    <row r="1" spans="1:2">
      <c r="A1" t="s">
        <v>1</v>
      </c>
      <c r="B1">
        <v>0.8</v>
      </c>
    </row>
    <row r="2" spans="1:2">
      <c r="A2" t="s">
        <v>6</v>
      </c>
      <c r="B2">
        <v>0.8</v>
      </c>
    </row>
    <row r="3" spans="1:2">
      <c r="A3" t="s">
        <v>7</v>
      </c>
      <c r="B3">
        <v>0.6</v>
      </c>
    </row>
    <row r="4" spans="1:2">
      <c r="A4" t="s">
        <v>3</v>
      </c>
      <c r="B4">
        <v>0.8</v>
      </c>
    </row>
    <row r="5" spans="1:2">
      <c r="A5" t="s">
        <v>4</v>
      </c>
      <c r="B5">
        <v>0.8</v>
      </c>
    </row>
    <row r="6" spans="1:2">
      <c r="A6" t="s">
        <v>9</v>
      </c>
      <c r="B6">
        <v>0.6</v>
      </c>
    </row>
    <row r="7" spans="1:2">
      <c r="A7" t="s">
        <v>8</v>
      </c>
      <c r="B7">
        <v>0.8</v>
      </c>
    </row>
    <row r="8" spans="1:2">
      <c r="A8" t="s">
        <v>2</v>
      </c>
      <c r="B8">
        <v>1</v>
      </c>
    </row>
    <row r="9" spans="1:2">
      <c r="A9" t="s">
        <v>5</v>
      </c>
      <c r="B9">
        <v>0.6</v>
      </c>
    </row>
  </sheetData>
  <sheetProtection password="8E74" sheet="1" objects="1" scenarios="1"/>
  <sortState ref="A1:B11">
    <sortCondition ref="A1:A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6"/>
  <sheetViews>
    <sheetView workbookViewId="0">
      <selection activeCell="C8" sqref="C8"/>
    </sheetView>
  </sheetViews>
  <sheetFormatPr defaultRowHeight="15"/>
  <cols>
    <col min="2" max="2" width="9.5703125" style="2" bestFit="1" customWidth="1"/>
  </cols>
  <sheetData>
    <row r="1" spans="1:2">
      <c r="A1" t="s">
        <v>13</v>
      </c>
      <c r="B1" s="2">
        <v>1</v>
      </c>
    </row>
    <row r="2" spans="1:2">
      <c r="A2" t="s">
        <v>14</v>
      </c>
      <c r="B2" s="2">
        <f>1/60</f>
        <v>1.6666666666666666E-2</v>
      </c>
    </row>
    <row r="3" spans="1:2">
      <c r="A3" t="s">
        <v>18</v>
      </c>
      <c r="B3" s="2">
        <f>10</f>
        <v>10</v>
      </c>
    </row>
    <row r="4" spans="1:2">
      <c r="A4" t="s">
        <v>15</v>
      </c>
      <c r="B4" s="2">
        <f>1/6</f>
        <v>0.16666666666666666</v>
      </c>
    </row>
    <row r="5" spans="1:2">
      <c r="A5" t="s">
        <v>16</v>
      </c>
      <c r="B5" s="2">
        <f>25.4</f>
        <v>25.4</v>
      </c>
    </row>
    <row r="6" spans="1:2">
      <c r="A6" t="s">
        <v>17</v>
      </c>
      <c r="B6" s="2">
        <f>25.4/60</f>
        <v>0.42333333333333328</v>
      </c>
    </row>
  </sheetData>
  <sheetProtection password="8E74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"/>
  <sheetViews>
    <sheetView workbookViewId="0">
      <selection activeCell="C8" sqref="C8"/>
    </sheetView>
  </sheetViews>
  <sheetFormatPr defaultRowHeight="1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</sheetData>
  <sheetProtection password="8E74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2"/>
  <sheetViews>
    <sheetView workbookViewId="0">
      <selection activeCell="C8" sqref="C8"/>
    </sheetView>
  </sheetViews>
  <sheetFormatPr defaultRowHeight="15"/>
  <sheetData>
    <row r="1" spans="1:1">
      <c r="A1" t="s">
        <v>26</v>
      </c>
    </row>
    <row r="2" spans="1:1">
      <c r="A2" t="s">
        <v>27</v>
      </c>
    </row>
  </sheetData>
  <sheetProtection password="8E74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2"/>
  <sheetViews>
    <sheetView workbookViewId="0">
      <selection activeCell="B3" sqref="B3"/>
    </sheetView>
  </sheetViews>
  <sheetFormatPr defaultRowHeight="15"/>
  <cols>
    <col min="1" max="1" width="40.5703125" bestFit="1" customWidth="1"/>
    <col min="2" max="2" width="26" bestFit="1" customWidth="1"/>
  </cols>
  <sheetData>
    <row r="1" spans="1:2">
      <c r="A1" t="s">
        <v>44</v>
      </c>
      <c r="B1" t="s">
        <v>46</v>
      </c>
    </row>
    <row r="2" spans="1:2">
      <c r="A2" t="s">
        <v>45</v>
      </c>
      <c r="B2" t="s">
        <v>72</v>
      </c>
    </row>
  </sheetData>
  <sheetProtection password="8E74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"/>
  <sheetViews>
    <sheetView workbookViewId="0">
      <selection activeCell="A41" sqref="A41"/>
    </sheetView>
  </sheetViews>
  <sheetFormatPr defaultRowHeight="15"/>
  <cols>
    <col min="1" max="1" width="24.7109375" bestFit="1" customWidth="1"/>
  </cols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sheetProtection password="8E74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3:AA81"/>
  <sheetViews>
    <sheetView showGridLines="0" zoomScale="110" zoomScaleNormal="110" workbookViewId="0"/>
  </sheetViews>
  <sheetFormatPr defaultColWidth="9.140625" defaultRowHeight="15"/>
  <cols>
    <col min="1" max="2" width="9.140625" customWidth="1"/>
    <col min="3" max="3" width="42.85546875" customWidth="1"/>
    <col min="4" max="4" width="1.42578125" hidden="1" customWidth="1"/>
    <col min="5" max="5" width="9.85546875" hidden="1" customWidth="1"/>
    <col min="6" max="6" width="1.28515625" hidden="1" customWidth="1"/>
    <col min="7" max="7" width="13" hidden="1" customWidth="1"/>
    <col min="8" max="8" width="1.42578125" hidden="1" customWidth="1"/>
    <col min="9" max="10" width="10" hidden="1" customWidth="1"/>
    <col min="11" max="11" width="1.42578125" hidden="1" customWidth="1"/>
    <col min="12" max="12" width="10" hidden="1" customWidth="1"/>
    <col min="13" max="13" width="1.42578125" hidden="1" customWidth="1"/>
    <col min="14" max="14" width="10.85546875" hidden="1" customWidth="1"/>
    <col min="15" max="15" width="13.7109375" hidden="1" customWidth="1"/>
    <col min="16" max="16" width="1.28515625" hidden="1" customWidth="1"/>
    <col min="17" max="18" width="10" hidden="1" customWidth="1"/>
    <col min="19" max="19" width="1.28515625" hidden="1" customWidth="1"/>
    <col min="20" max="20" width="10" hidden="1" customWidth="1"/>
    <col min="21" max="21" width="1.42578125" hidden="1" customWidth="1"/>
    <col min="22" max="22" width="10.140625" hidden="1" customWidth="1"/>
    <col min="23" max="23" width="11" hidden="1" customWidth="1"/>
    <col min="24" max="24" width="1.28515625" hidden="1" customWidth="1"/>
    <col min="25" max="25" width="11.28515625" hidden="1" customWidth="1"/>
    <col min="26" max="26" width="1.28515625" hidden="1" customWidth="1"/>
    <col min="27" max="27" width="10" hidden="1" customWidth="1"/>
    <col min="28" max="28" width="1.42578125" customWidth="1"/>
    <col min="29" max="30" width="9.140625" customWidth="1"/>
    <col min="31" max="31" width="10" customWidth="1"/>
    <col min="32" max="32" width="1.28515625" customWidth="1"/>
    <col min="33" max="33" width="10" customWidth="1"/>
    <col min="34" max="34" width="1.28515625" customWidth="1"/>
    <col min="35" max="35" width="10" customWidth="1"/>
  </cols>
  <sheetData>
    <row r="3" spans="2:27">
      <c r="C3" t="s">
        <v>58</v>
      </c>
    </row>
    <row r="5" spans="2:27">
      <c r="C5" s="3" t="s">
        <v>71</v>
      </c>
      <c r="D5" s="7"/>
      <c r="E5" s="7"/>
    </row>
    <row r="6" spans="2:27">
      <c r="C6" s="5" t="s">
        <v>59</v>
      </c>
    </row>
    <row r="7" spans="2:27">
      <c r="C7" s="3" t="s">
        <v>32</v>
      </c>
    </row>
    <row r="8" spans="2:27">
      <c r="C8" s="5" t="s">
        <v>45</v>
      </c>
    </row>
    <row r="11" spans="2:27" hidden="1">
      <c r="G11" s="35" t="s">
        <v>70</v>
      </c>
      <c r="H11" s="36"/>
      <c r="I11" s="36"/>
      <c r="J11" s="36"/>
      <c r="K11" s="36"/>
      <c r="L11" s="36"/>
      <c r="M11" s="36"/>
      <c r="N11" s="37"/>
      <c r="O11" s="33" t="s">
        <v>61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2:27" s="1" customFormat="1" ht="45" hidden="1">
      <c r="B12" s="16" t="s">
        <v>28</v>
      </c>
      <c r="C12" s="4" t="s">
        <v>0</v>
      </c>
      <c r="D12" s="4"/>
      <c r="E12" s="17" t="s">
        <v>34</v>
      </c>
      <c r="F12" s="4"/>
      <c r="G12" s="17" t="s">
        <v>62</v>
      </c>
      <c r="H12" s="17"/>
      <c r="I12" s="17" t="s">
        <v>64</v>
      </c>
      <c r="J12" s="17" t="s">
        <v>30</v>
      </c>
      <c r="K12" s="17"/>
      <c r="L12" s="17" t="s">
        <v>35</v>
      </c>
      <c r="M12" s="17"/>
      <c r="N12" s="17" t="str">
        <f>VLOOKUP($C$8,CalculationType!$A$1:$B$2,2,FALSE)</f>
        <v>EN Heat input (kJ/mm)</v>
      </c>
      <c r="O12" s="17" t="s">
        <v>63</v>
      </c>
      <c r="P12" s="17"/>
      <c r="Q12" s="18" t="s">
        <v>67</v>
      </c>
      <c r="R12" s="17" t="s">
        <v>68</v>
      </c>
      <c r="S12" s="17"/>
      <c r="T12" s="17" t="s">
        <v>69</v>
      </c>
      <c r="U12" s="17"/>
      <c r="V12" s="18" t="s">
        <v>64</v>
      </c>
      <c r="W12" s="17" t="s">
        <v>65</v>
      </c>
      <c r="X12" s="17"/>
      <c r="Y12" s="17" t="s">
        <v>66</v>
      </c>
      <c r="Z12" s="17"/>
      <c r="AA12" s="17" t="str">
        <f>VLOOKUP($C$8,CalculationType!$A$1:$B$2,2,FALSE)</f>
        <v>EN Heat input (kJ/mm)</v>
      </c>
    </row>
    <row r="13" spans="2:27" hidden="1">
      <c r="B13" s="3">
        <v>1</v>
      </c>
      <c r="C13" s="5" t="s">
        <v>6</v>
      </c>
      <c r="D13" s="3"/>
      <c r="E13" s="28">
        <f>VLOOKUP($C13,Processes!$A$1:$B$9,2,FALSE)</f>
        <v>0.8</v>
      </c>
      <c r="F13" s="3"/>
      <c r="G13" s="20"/>
      <c r="H13" s="19"/>
      <c r="I13" s="20"/>
      <c r="J13" s="21" t="s">
        <v>21</v>
      </c>
      <c r="K13" s="19"/>
      <c r="L13" s="22">
        <f t="shared" ref="L13:L62" si="0">IF($J13="mm",$I13,IF($J13="cm",$I13*10,$I13*25.4))</f>
        <v>0</v>
      </c>
      <c r="M13" s="19"/>
      <c r="N13" s="23" t="str">
        <f>IF(OR(G13=0,I13=0),"N/A",IF(N$12="ASME Heat input (kJ/mm)",G13/(L13*1000),((E13*G13)/(L13*1000))))</f>
        <v>N/A</v>
      </c>
      <c r="O13" s="20"/>
      <c r="P13" s="19"/>
      <c r="Q13" s="20"/>
      <c r="R13" s="21" t="s">
        <v>26</v>
      </c>
      <c r="S13" s="19"/>
      <c r="T13" s="22">
        <f>IF($R13="seconds",$Q13,$Q13*60)</f>
        <v>0</v>
      </c>
      <c r="U13" s="19"/>
      <c r="V13" s="20"/>
      <c r="W13" s="21" t="s">
        <v>21</v>
      </c>
      <c r="X13" s="19"/>
      <c r="Y13" s="22">
        <f>IF($W13="mm",$V13,IF($W13="cm",$V13*10,$V13*25.4))</f>
        <v>0</v>
      </c>
      <c r="Z13" s="19"/>
      <c r="AA13" s="23" t="str">
        <f>IF(OR(O13=0,Q13=0,V13=0),"N/A",IF(AA$12="ASME Heat input (kJ/mm)",((O13*T13)/(Y13*1000)),((E13*O13*T13)/(Y13*1000))))</f>
        <v>N/A</v>
      </c>
    </row>
    <row r="14" spans="2:27" hidden="1">
      <c r="B14" s="3">
        <v>2</v>
      </c>
      <c r="C14" s="5" t="s">
        <v>6</v>
      </c>
      <c r="D14" s="3"/>
      <c r="E14" s="28">
        <f>VLOOKUP($C14,Processes!$A$1:$B$9,2,FALSE)</f>
        <v>0.8</v>
      </c>
      <c r="F14" s="3"/>
      <c r="G14" s="20"/>
      <c r="H14" s="19"/>
      <c r="I14" s="20"/>
      <c r="J14" s="21" t="s">
        <v>21</v>
      </c>
      <c r="K14" s="19"/>
      <c r="L14" s="22">
        <f t="shared" si="0"/>
        <v>0</v>
      </c>
      <c r="M14" s="19"/>
      <c r="N14" s="23" t="str">
        <f t="shared" ref="N14:N62" si="1">IF(OR(G14=0,I14=0),"N/A",IF(N$12="ASME Heat input (kJ/mm)",G14/(L14*1000),((E14*G14)/(L14*1000))))</f>
        <v>N/A</v>
      </c>
      <c r="O14" s="20"/>
      <c r="P14" s="19"/>
      <c r="Q14" s="20"/>
      <c r="R14" s="21" t="s">
        <v>26</v>
      </c>
      <c r="S14" s="19"/>
      <c r="T14" s="22">
        <f t="shared" ref="T14:T62" si="2">IF($R14="seconds",$Q14,$Q14*60)</f>
        <v>0</v>
      </c>
      <c r="U14" s="19"/>
      <c r="V14" s="20"/>
      <c r="W14" s="21" t="s">
        <v>21</v>
      </c>
      <c r="X14" s="19"/>
      <c r="Y14" s="22">
        <f t="shared" ref="Y14:Y62" si="3">IF($W14="mm",$V14,IF($W14="cm",$V14*10,$V14*25.4))</f>
        <v>0</v>
      </c>
      <c r="Z14" s="19"/>
      <c r="AA14" s="23" t="str">
        <f t="shared" ref="AA14:AA62" si="4">IF(OR(O14=0,Q14=0,V14=0),"N/A",IF(AA$12="ASME Heat input (kJ/mm)",((O14*T14)/(Y14*1000)),((E14*O14*T14)/(Y14*1000))))</f>
        <v>N/A</v>
      </c>
    </row>
    <row r="15" spans="2:27" hidden="1">
      <c r="B15" s="3">
        <v>3</v>
      </c>
      <c r="C15" s="5" t="s">
        <v>6</v>
      </c>
      <c r="D15" s="3"/>
      <c r="E15" s="28">
        <f>VLOOKUP($C15,Processes!$A$1:$B$9,2,FALSE)</f>
        <v>0.8</v>
      </c>
      <c r="F15" s="3"/>
      <c r="G15" s="20"/>
      <c r="H15" s="19"/>
      <c r="I15" s="20"/>
      <c r="J15" s="21" t="s">
        <v>21</v>
      </c>
      <c r="K15" s="19"/>
      <c r="L15" s="22">
        <f t="shared" si="0"/>
        <v>0</v>
      </c>
      <c r="M15" s="19"/>
      <c r="N15" s="23" t="str">
        <f t="shared" si="1"/>
        <v>N/A</v>
      </c>
      <c r="O15" s="20"/>
      <c r="P15" s="19"/>
      <c r="Q15" s="20"/>
      <c r="R15" s="21" t="s">
        <v>26</v>
      </c>
      <c r="S15" s="19"/>
      <c r="T15" s="22">
        <f t="shared" si="2"/>
        <v>0</v>
      </c>
      <c r="U15" s="19"/>
      <c r="V15" s="20"/>
      <c r="W15" s="21" t="s">
        <v>21</v>
      </c>
      <c r="X15" s="19"/>
      <c r="Y15" s="22">
        <f t="shared" si="3"/>
        <v>0</v>
      </c>
      <c r="Z15" s="19"/>
      <c r="AA15" s="23" t="str">
        <f t="shared" si="4"/>
        <v>N/A</v>
      </c>
    </row>
    <row r="16" spans="2:27" hidden="1">
      <c r="B16" s="3">
        <v>4</v>
      </c>
      <c r="C16" s="5" t="s">
        <v>6</v>
      </c>
      <c r="D16" s="3"/>
      <c r="E16" s="28">
        <f>VLOOKUP($C16,Processes!$A$1:$B$9,2,FALSE)</f>
        <v>0.8</v>
      </c>
      <c r="F16" s="3"/>
      <c r="G16" s="20"/>
      <c r="H16" s="19"/>
      <c r="I16" s="20"/>
      <c r="J16" s="21" t="s">
        <v>21</v>
      </c>
      <c r="K16" s="19"/>
      <c r="L16" s="22">
        <f t="shared" si="0"/>
        <v>0</v>
      </c>
      <c r="M16" s="19"/>
      <c r="N16" s="23" t="str">
        <f t="shared" si="1"/>
        <v>N/A</v>
      </c>
      <c r="O16" s="20"/>
      <c r="P16" s="19"/>
      <c r="Q16" s="20"/>
      <c r="R16" s="21" t="s">
        <v>26</v>
      </c>
      <c r="S16" s="19"/>
      <c r="T16" s="22">
        <f t="shared" si="2"/>
        <v>0</v>
      </c>
      <c r="U16" s="19"/>
      <c r="V16" s="20"/>
      <c r="W16" s="21" t="s">
        <v>21</v>
      </c>
      <c r="X16" s="19"/>
      <c r="Y16" s="22">
        <f t="shared" si="3"/>
        <v>0</v>
      </c>
      <c r="Z16" s="19"/>
      <c r="AA16" s="23" t="str">
        <f t="shared" si="4"/>
        <v>N/A</v>
      </c>
    </row>
    <row r="17" spans="2:27" hidden="1">
      <c r="B17" s="3">
        <v>5</v>
      </c>
      <c r="C17" s="5" t="s">
        <v>6</v>
      </c>
      <c r="D17" s="3"/>
      <c r="E17" s="28">
        <f>VLOOKUP($C17,Processes!$A$1:$B$9,2,FALSE)</f>
        <v>0.8</v>
      </c>
      <c r="F17" s="3"/>
      <c r="G17" s="20"/>
      <c r="H17" s="19"/>
      <c r="I17" s="20"/>
      <c r="J17" s="21" t="s">
        <v>21</v>
      </c>
      <c r="K17" s="19"/>
      <c r="L17" s="22">
        <f t="shared" si="0"/>
        <v>0</v>
      </c>
      <c r="M17" s="19"/>
      <c r="N17" s="23" t="str">
        <f t="shared" si="1"/>
        <v>N/A</v>
      </c>
      <c r="O17" s="20"/>
      <c r="P17" s="19"/>
      <c r="Q17" s="20"/>
      <c r="R17" s="21" t="s">
        <v>26</v>
      </c>
      <c r="S17" s="19"/>
      <c r="T17" s="22">
        <f t="shared" si="2"/>
        <v>0</v>
      </c>
      <c r="U17" s="19"/>
      <c r="V17" s="20"/>
      <c r="W17" s="21" t="s">
        <v>21</v>
      </c>
      <c r="X17" s="19"/>
      <c r="Y17" s="22">
        <f t="shared" si="3"/>
        <v>0</v>
      </c>
      <c r="Z17" s="19"/>
      <c r="AA17" s="23" t="str">
        <f t="shared" si="4"/>
        <v>N/A</v>
      </c>
    </row>
    <row r="18" spans="2:27" hidden="1">
      <c r="B18" s="3">
        <v>6</v>
      </c>
      <c r="C18" s="5" t="s">
        <v>6</v>
      </c>
      <c r="D18" s="3"/>
      <c r="E18" s="28">
        <f>VLOOKUP($C18,Processes!$A$1:$B$9,2,FALSE)</f>
        <v>0.8</v>
      </c>
      <c r="F18" s="3"/>
      <c r="G18" s="20"/>
      <c r="H18" s="19"/>
      <c r="I18" s="20"/>
      <c r="J18" s="21" t="s">
        <v>21</v>
      </c>
      <c r="K18" s="19"/>
      <c r="L18" s="22">
        <f t="shared" si="0"/>
        <v>0</v>
      </c>
      <c r="M18" s="19"/>
      <c r="N18" s="23" t="str">
        <f t="shared" si="1"/>
        <v>N/A</v>
      </c>
      <c r="O18" s="20"/>
      <c r="P18" s="19"/>
      <c r="Q18" s="20"/>
      <c r="R18" s="21" t="s">
        <v>26</v>
      </c>
      <c r="S18" s="19"/>
      <c r="T18" s="22">
        <f t="shared" si="2"/>
        <v>0</v>
      </c>
      <c r="U18" s="19"/>
      <c r="V18" s="20"/>
      <c r="W18" s="21" t="s">
        <v>21</v>
      </c>
      <c r="X18" s="19"/>
      <c r="Y18" s="22">
        <f t="shared" si="3"/>
        <v>0</v>
      </c>
      <c r="Z18" s="19"/>
      <c r="AA18" s="23" t="str">
        <f t="shared" si="4"/>
        <v>N/A</v>
      </c>
    </row>
    <row r="19" spans="2:27" hidden="1">
      <c r="B19" s="3">
        <v>7</v>
      </c>
      <c r="C19" s="5" t="s">
        <v>6</v>
      </c>
      <c r="D19" s="3"/>
      <c r="E19" s="28">
        <f>VLOOKUP($C19,Processes!$A$1:$B$9,2,FALSE)</f>
        <v>0.8</v>
      </c>
      <c r="F19" s="3"/>
      <c r="G19" s="20"/>
      <c r="H19" s="19"/>
      <c r="I19" s="20"/>
      <c r="J19" s="21" t="s">
        <v>21</v>
      </c>
      <c r="K19" s="19"/>
      <c r="L19" s="22">
        <f t="shared" si="0"/>
        <v>0</v>
      </c>
      <c r="M19" s="19"/>
      <c r="N19" s="23" t="str">
        <f t="shared" si="1"/>
        <v>N/A</v>
      </c>
      <c r="O19" s="20"/>
      <c r="P19" s="19"/>
      <c r="Q19" s="20"/>
      <c r="R19" s="21" t="s">
        <v>26</v>
      </c>
      <c r="S19" s="19"/>
      <c r="T19" s="22">
        <f t="shared" si="2"/>
        <v>0</v>
      </c>
      <c r="U19" s="19"/>
      <c r="V19" s="20"/>
      <c r="W19" s="21" t="s">
        <v>21</v>
      </c>
      <c r="X19" s="19"/>
      <c r="Y19" s="22">
        <f t="shared" si="3"/>
        <v>0</v>
      </c>
      <c r="Z19" s="19"/>
      <c r="AA19" s="23" t="str">
        <f t="shared" si="4"/>
        <v>N/A</v>
      </c>
    </row>
    <row r="20" spans="2:27" hidden="1">
      <c r="B20" s="3">
        <v>8</v>
      </c>
      <c r="C20" s="5" t="s">
        <v>6</v>
      </c>
      <c r="D20" s="3"/>
      <c r="E20" s="28">
        <f>VLOOKUP($C20,Processes!$A$1:$B$9,2,FALSE)</f>
        <v>0.8</v>
      </c>
      <c r="F20" s="3"/>
      <c r="G20" s="20"/>
      <c r="H20" s="19"/>
      <c r="I20" s="20"/>
      <c r="J20" s="21" t="s">
        <v>21</v>
      </c>
      <c r="K20" s="19"/>
      <c r="L20" s="22">
        <f t="shared" si="0"/>
        <v>0</v>
      </c>
      <c r="M20" s="19"/>
      <c r="N20" s="23" t="str">
        <f t="shared" si="1"/>
        <v>N/A</v>
      </c>
      <c r="O20" s="20"/>
      <c r="P20" s="19"/>
      <c r="Q20" s="20"/>
      <c r="R20" s="21" t="s">
        <v>26</v>
      </c>
      <c r="S20" s="19"/>
      <c r="T20" s="22">
        <f t="shared" si="2"/>
        <v>0</v>
      </c>
      <c r="U20" s="19"/>
      <c r="V20" s="20"/>
      <c r="W20" s="21" t="s">
        <v>21</v>
      </c>
      <c r="X20" s="19"/>
      <c r="Y20" s="22">
        <f t="shared" si="3"/>
        <v>0</v>
      </c>
      <c r="Z20" s="19"/>
      <c r="AA20" s="23" t="str">
        <f t="shared" si="4"/>
        <v>N/A</v>
      </c>
    </row>
    <row r="21" spans="2:27" hidden="1">
      <c r="B21" s="3">
        <v>9</v>
      </c>
      <c r="C21" s="5" t="s">
        <v>6</v>
      </c>
      <c r="D21" s="3"/>
      <c r="E21" s="28">
        <f>VLOOKUP($C21,Processes!$A$1:$B$9,2,FALSE)</f>
        <v>0.8</v>
      </c>
      <c r="F21" s="3"/>
      <c r="G21" s="20"/>
      <c r="H21" s="19"/>
      <c r="I21" s="20"/>
      <c r="J21" s="21" t="s">
        <v>21</v>
      </c>
      <c r="K21" s="19"/>
      <c r="L21" s="22">
        <f t="shared" si="0"/>
        <v>0</v>
      </c>
      <c r="M21" s="19"/>
      <c r="N21" s="23" t="str">
        <f t="shared" si="1"/>
        <v>N/A</v>
      </c>
      <c r="O21" s="20"/>
      <c r="P21" s="19"/>
      <c r="Q21" s="20"/>
      <c r="R21" s="21" t="s">
        <v>26</v>
      </c>
      <c r="S21" s="19"/>
      <c r="T21" s="22">
        <f t="shared" si="2"/>
        <v>0</v>
      </c>
      <c r="U21" s="19"/>
      <c r="V21" s="20"/>
      <c r="W21" s="21" t="s">
        <v>21</v>
      </c>
      <c r="X21" s="19"/>
      <c r="Y21" s="22">
        <f t="shared" si="3"/>
        <v>0</v>
      </c>
      <c r="Z21" s="19"/>
      <c r="AA21" s="23" t="str">
        <f t="shared" si="4"/>
        <v>N/A</v>
      </c>
    </row>
    <row r="22" spans="2:27" hidden="1">
      <c r="B22" s="3">
        <v>10</v>
      </c>
      <c r="C22" s="5" t="s">
        <v>6</v>
      </c>
      <c r="D22" s="3"/>
      <c r="E22" s="31">
        <f>VLOOKUP($C22,Processes!$A$1:$B$9,2,FALSE)</f>
        <v>0.8</v>
      </c>
      <c r="F22" s="3"/>
      <c r="G22" s="20"/>
      <c r="H22" s="19"/>
      <c r="I22" s="20"/>
      <c r="J22" s="21" t="s">
        <v>21</v>
      </c>
      <c r="K22" s="19"/>
      <c r="L22" s="22">
        <f t="shared" si="0"/>
        <v>0</v>
      </c>
      <c r="M22" s="19"/>
      <c r="N22" s="23" t="str">
        <f t="shared" ref="N22:N54" si="5">IF(OR(G22=0,I22=0),"N/A",IF(N$12="ASME Heat input (kJ/mm)",G22/(L22*1000),((E22*G22)/(L22*1000))))</f>
        <v>N/A</v>
      </c>
      <c r="O22" s="20"/>
      <c r="P22" s="19"/>
      <c r="Q22" s="20"/>
      <c r="R22" s="21" t="s">
        <v>26</v>
      </c>
      <c r="S22" s="19"/>
      <c r="T22" s="22">
        <f t="shared" si="2"/>
        <v>0</v>
      </c>
      <c r="U22" s="19"/>
      <c r="V22" s="20"/>
      <c r="W22" s="21" t="s">
        <v>21</v>
      </c>
      <c r="X22" s="19"/>
      <c r="Y22" s="22">
        <f t="shared" si="3"/>
        <v>0</v>
      </c>
      <c r="Z22" s="19"/>
      <c r="AA22" s="23" t="str">
        <f t="shared" ref="AA22:AA54" si="6">IF(OR(O22=0,Q22=0,V22=0),"N/A",IF(AA$12="ASME Heat input (kJ/mm)",((O22*T22)/(Y22*1000)),((E22*O22*T22)/(Y22*1000))))</f>
        <v>N/A</v>
      </c>
    </row>
    <row r="23" spans="2:27" hidden="1">
      <c r="B23" s="3">
        <v>11</v>
      </c>
      <c r="C23" s="5" t="s">
        <v>6</v>
      </c>
      <c r="D23" s="3"/>
      <c r="E23" s="31">
        <f>VLOOKUP($C23,Processes!$A$1:$B$9,2,FALSE)</f>
        <v>0.8</v>
      </c>
      <c r="F23" s="3"/>
      <c r="G23" s="20"/>
      <c r="H23" s="19"/>
      <c r="I23" s="20"/>
      <c r="J23" s="21" t="s">
        <v>21</v>
      </c>
      <c r="K23" s="19"/>
      <c r="L23" s="22">
        <f t="shared" si="0"/>
        <v>0</v>
      </c>
      <c r="M23" s="19"/>
      <c r="N23" s="23" t="str">
        <f t="shared" si="5"/>
        <v>N/A</v>
      </c>
      <c r="O23" s="20"/>
      <c r="P23" s="19"/>
      <c r="Q23" s="20"/>
      <c r="R23" s="21" t="s">
        <v>26</v>
      </c>
      <c r="S23" s="19"/>
      <c r="T23" s="22">
        <f t="shared" si="2"/>
        <v>0</v>
      </c>
      <c r="U23" s="19"/>
      <c r="V23" s="20"/>
      <c r="W23" s="21" t="s">
        <v>21</v>
      </c>
      <c r="X23" s="19"/>
      <c r="Y23" s="22">
        <f t="shared" si="3"/>
        <v>0</v>
      </c>
      <c r="Z23" s="19"/>
      <c r="AA23" s="23" t="str">
        <f t="shared" si="6"/>
        <v>N/A</v>
      </c>
    </row>
    <row r="24" spans="2:27" hidden="1">
      <c r="B24" s="3">
        <v>12</v>
      </c>
      <c r="C24" s="5" t="s">
        <v>6</v>
      </c>
      <c r="D24" s="3"/>
      <c r="E24" s="31">
        <f>VLOOKUP($C24,Processes!$A$1:$B$9,2,FALSE)</f>
        <v>0.8</v>
      </c>
      <c r="F24" s="3"/>
      <c r="G24" s="20"/>
      <c r="H24" s="19"/>
      <c r="I24" s="20"/>
      <c r="J24" s="21" t="s">
        <v>21</v>
      </c>
      <c r="K24" s="19"/>
      <c r="L24" s="22">
        <f t="shared" si="0"/>
        <v>0</v>
      </c>
      <c r="M24" s="19"/>
      <c r="N24" s="23" t="str">
        <f t="shared" si="5"/>
        <v>N/A</v>
      </c>
      <c r="O24" s="20"/>
      <c r="P24" s="19"/>
      <c r="Q24" s="20"/>
      <c r="R24" s="21" t="s">
        <v>26</v>
      </c>
      <c r="S24" s="19"/>
      <c r="T24" s="22">
        <f t="shared" si="2"/>
        <v>0</v>
      </c>
      <c r="U24" s="19"/>
      <c r="V24" s="20"/>
      <c r="W24" s="21" t="s">
        <v>21</v>
      </c>
      <c r="X24" s="19"/>
      <c r="Y24" s="22">
        <f t="shared" si="3"/>
        <v>0</v>
      </c>
      <c r="Z24" s="19"/>
      <c r="AA24" s="23" t="str">
        <f t="shared" si="6"/>
        <v>N/A</v>
      </c>
    </row>
    <row r="25" spans="2:27" hidden="1">
      <c r="B25" s="3">
        <v>13</v>
      </c>
      <c r="C25" s="5" t="s">
        <v>6</v>
      </c>
      <c r="D25" s="3"/>
      <c r="E25" s="31">
        <f>VLOOKUP($C25,Processes!$A$1:$B$9,2,FALSE)</f>
        <v>0.8</v>
      </c>
      <c r="F25" s="3"/>
      <c r="G25" s="20"/>
      <c r="H25" s="19"/>
      <c r="I25" s="20"/>
      <c r="J25" s="21" t="s">
        <v>21</v>
      </c>
      <c r="K25" s="19"/>
      <c r="L25" s="22">
        <f t="shared" si="0"/>
        <v>0</v>
      </c>
      <c r="M25" s="19"/>
      <c r="N25" s="23" t="str">
        <f t="shared" si="5"/>
        <v>N/A</v>
      </c>
      <c r="O25" s="20"/>
      <c r="P25" s="19"/>
      <c r="Q25" s="20"/>
      <c r="R25" s="21" t="s">
        <v>26</v>
      </c>
      <c r="S25" s="19"/>
      <c r="T25" s="22">
        <f t="shared" si="2"/>
        <v>0</v>
      </c>
      <c r="U25" s="19"/>
      <c r="V25" s="20"/>
      <c r="W25" s="21" t="s">
        <v>21</v>
      </c>
      <c r="X25" s="19"/>
      <c r="Y25" s="22">
        <f t="shared" si="3"/>
        <v>0</v>
      </c>
      <c r="Z25" s="19"/>
      <c r="AA25" s="23" t="str">
        <f t="shared" si="6"/>
        <v>N/A</v>
      </c>
    </row>
    <row r="26" spans="2:27" hidden="1">
      <c r="B26" s="3">
        <v>14</v>
      </c>
      <c r="C26" s="5" t="s">
        <v>6</v>
      </c>
      <c r="D26" s="3"/>
      <c r="E26" s="31">
        <f>VLOOKUP($C26,Processes!$A$1:$B$9,2,FALSE)</f>
        <v>0.8</v>
      </c>
      <c r="F26" s="3"/>
      <c r="G26" s="20"/>
      <c r="H26" s="19"/>
      <c r="I26" s="20"/>
      <c r="J26" s="21" t="s">
        <v>21</v>
      </c>
      <c r="K26" s="19"/>
      <c r="L26" s="22">
        <f t="shared" si="0"/>
        <v>0</v>
      </c>
      <c r="M26" s="19"/>
      <c r="N26" s="23" t="str">
        <f t="shared" si="5"/>
        <v>N/A</v>
      </c>
      <c r="O26" s="20"/>
      <c r="P26" s="19"/>
      <c r="Q26" s="20"/>
      <c r="R26" s="21" t="s">
        <v>26</v>
      </c>
      <c r="S26" s="19"/>
      <c r="T26" s="22">
        <f t="shared" si="2"/>
        <v>0</v>
      </c>
      <c r="U26" s="19"/>
      <c r="V26" s="20"/>
      <c r="W26" s="21" t="s">
        <v>21</v>
      </c>
      <c r="X26" s="19"/>
      <c r="Y26" s="22">
        <f t="shared" si="3"/>
        <v>0</v>
      </c>
      <c r="Z26" s="19"/>
      <c r="AA26" s="23" t="str">
        <f t="shared" si="6"/>
        <v>N/A</v>
      </c>
    </row>
    <row r="27" spans="2:27" hidden="1">
      <c r="B27" s="3">
        <v>15</v>
      </c>
      <c r="C27" s="5" t="s">
        <v>6</v>
      </c>
      <c r="D27" s="3"/>
      <c r="E27" s="31">
        <f>VLOOKUP($C27,Processes!$A$1:$B$9,2,FALSE)</f>
        <v>0.8</v>
      </c>
      <c r="F27" s="3"/>
      <c r="G27" s="20"/>
      <c r="H27" s="19"/>
      <c r="I27" s="20"/>
      <c r="J27" s="21" t="s">
        <v>21</v>
      </c>
      <c r="K27" s="19"/>
      <c r="L27" s="22">
        <f t="shared" si="0"/>
        <v>0</v>
      </c>
      <c r="M27" s="19"/>
      <c r="N27" s="23" t="str">
        <f t="shared" si="5"/>
        <v>N/A</v>
      </c>
      <c r="O27" s="20"/>
      <c r="P27" s="19"/>
      <c r="Q27" s="20"/>
      <c r="R27" s="21" t="s">
        <v>26</v>
      </c>
      <c r="S27" s="19"/>
      <c r="T27" s="22">
        <f t="shared" si="2"/>
        <v>0</v>
      </c>
      <c r="U27" s="19"/>
      <c r="V27" s="20"/>
      <c r="W27" s="21" t="s">
        <v>21</v>
      </c>
      <c r="X27" s="19"/>
      <c r="Y27" s="22">
        <f t="shared" si="3"/>
        <v>0</v>
      </c>
      <c r="Z27" s="19"/>
      <c r="AA27" s="23" t="str">
        <f t="shared" si="6"/>
        <v>N/A</v>
      </c>
    </row>
    <row r="28" spans="2:27" hidden="1">
      <c r="B28" s="3">
        <v>16</v>
      </c>
      <c r="C28" s="5" t="s">
        <v>6</v>
      </c>
      <c r="D28" s="3"/>
      <c r="E28" s="31">
        <f>VLOOKUP($C28,Processes!$A$1:$B$9,2,FALSE)</f>
        <v>0.8</v>
      </c>
      <c r="F28" s="3"/>
      <c r="G28" s="20"/>
      <c r="H28" s="19"/>
      <c r="I28" s="20"/>
      <c r="J28" s="21" t="s">
        <v>21</v>
      </c>
      <c r="K28" s="19"/>
      <c r="L28" s="22">
        <f t="shared" si="0"/>
        <v>0</v>
      </c>
      <c r="M28" s="19"/>
      <c r="N28" s="23" t="str">
        <f t="shared" si="5"/>
        <v>N/A</v>
      </c>
      <c r="O28" s="20"/>
      <c r="P28" s="19"/>
      <c r="Q28" s="20"/>
      <c r="R28" s="21" t="s">
        <v>26</v>
      </c>
      <c r="S28" s="19"/>
      <c r="T28" s="22">
        <f t="shared" si="2"/>
        <v>0</v>
      </c>
      <c r="U28" s="19"/>
      <c r="V28" s="20"/>
      <c r="W28" s="21" t="s">
        <v>21</v>
      </c>
      <c r="X28" s="19"/>
      <c r="Y28" s="22">
        <f t="shared" si="3"/>
        <v>0</v>
      </c>
      <c r="Z28" s="19"/>
      <c r="AA28" s="23" t="str">
        <f t="shared" si="6"/>
        <v>N/A</v>
      </c>
    </row>
    <row r="29" spans="2:27" hidden="1">
      <c r="B29" s="3">
        <v>17</v>
      </c>
      <c r="C29" s="5" t="s">
        <v>6</v>
      </c>
      <c r="D29" s="3"/>
      <c r="E29" s="31">
        <f>VLOOKUP($C29,Processes!$A$1:$B$9,2,FALSE)</f>
        <v>0.8</v>
      </c>
      <c r="F29" s="3"/>
      <c r="G29" s="20"/>
      <c r="H29" s="19"/>
      <c r="I29" s="20"/>
      <c r="J29" s="21" t="s">
        <v>21</v>
      </c>
      <c r="K29" s="19"/>
      <c r="L29" s="22">
        <f t="shared" si="0"/>
        <v>0</v>
      </c>
      <c r="M29" s="19"/>
      <c r="N29" s="23" t="str">
        <f t="shared" si="5"/>
        <v>N/A</v>
      </c>
      <c r="O29" s="20"/>
      <c r="P29" s="19"/>
      <c r="Q29" s="20"/>
      <c r="R29" s="21" t="s">
        <v>26</v>
      </c>
      <c r="S29" s="19"/>
      <c r="T29" s="22">
        <f t="shared" si="2"/>
        <v>0</v>
      </c>
      <c r="U29" s="19"/>
      <c r="V29" s="20"/>
      <c r="W29" s="21" t="s">
        <v>21</v>
      </c>
      <c r="X29" s="19"/>
      <c r="Y29" s="22">
        <f t="shared" si="3"/>
        <v>0</v>
      </c>
      <c r="Z29" s="19"/>
      <c r="AA29" s="23" t="str">
        <f t="shared" si="6"/>
        <v>N/A</v>
      </c>
    </row>
    <row r="30" spans="2:27" hidden="1">
      <c r="B30" s="3">
        <v>18</v>
      </c>
      <c r="C30" s="5" t="s">
        <v>6</v>
      </c>
      <c r="D30" s="3"/>
      <c r="E30" s="31">
        <f>VLOOKUP($C30,Processes!$A$1:$B$9,2,FALSE)</f>
        <v>0.8</v>
      </c>
      <c r="F30" s="3"/>
      <c r="G30" s="20"/>
      <c r="H30" s="19"/>
      <c r="I30" s="20"/>
      <c r="J30" s="21" t="s">
        <v>21</v>
      </c>
      <c r="K30" s="19"/>
      <c r="L30" s="22">
        <f t="shared" si="0"/>
        <v>0</v>
      </c>
      <c r="M30" s="19"/>
      <c r="N30" s="23" t="str">
        <f t="shared" si="5"/>
        <v>N/A</v>
      </c>
      <c r="O30" s="20"/>
      <c r="P30" s="19"/>
      <c r="Q30" s="20"/>
      <c r="R30" s="21" t="s">
        <v>26</v>
      </c>
      <c r="S30" s="19"/>
      <c r="T30" s="22">
        <f t="shared" si="2"/>
        <v>0</v>
      </c>
      <c r="U30" s="19"/>
      <c r="V30" s="20"/>
      <c r="W30" s="21" t="s">
        <v>21</v>
      </c>
      <c r="X30" s="19"/>
      <c r="Y30" s="22">
        <f t="shared" si="3"/>
        <v>0</v>
      </c>
      <c r="Z30" s="19"/>
      <c r="AA30" s="23" t="str">
        <f t="shared" si="6"/>
        <v>N/A</v>
      </c>
    </row>
    <row r="31" spans="2:27" hidden="1">
      <c r="B31" s="3">
        <v>19</v>
      </c>
      <c r="C31" s="5" t="s">
        <v>6</v>
      </c>
      <c r="D31" s="3"/>
      <c r="E31" s="31">
        <f>VLOOKUP($C31,Processes!$A$1:$B$9,2,FALSE)</f>
        <v>0.8</v>
      </c>
      <c r="F31" s="3"/>
      <c r="G31" s="20"/>
      <c r="H31" s="19"/>
      <c r="I31" s="20"/>
      <c r="J31" s="21" t="s">
        <v>21</v>
      </c>
      <c r="K31" s="19"/>
      <c r="L31" s="22">
        <f t="shared" si="0"/>
        <v>0</v>
      </c>
      <c r="M31" s="19"/>
      <c r="N31" s="23" t="str">
        <f t="shared" si="5"/>
        <v>N/A</v>
      </c>
      <c r="O31" s="20"/>
      <c r="P31" s="19"/>
      <c r="Q31" s="20"/>
      <c r="R31" s="21" t="s">
        <v>26</v>
      </c>
      <c r="S31" s="19"/>
      <c r="T31" s="22">
        <f t="shared" si="2"/>
        <v>0</v>
      </c>
      <c r="U31" s="19"/>
      <c r="V31" s="20"/>
      <c r="W31" s="21" t="s">
        <v>21</v>
      </c>
      <c r="X31" s="19"/>
      <c r="Y31" s="22">
        <f t="shared" si="3"/>
        <v>0</v>
      </c>
      <c r="Z31" s="19"/>
      <c r="AA31" s="23" t="str">
        <f t="shared" si="6"/>
        <v>N/A</v>
      </c>
    </row>
    <row r="32" spans="2:27" hidden="1">
      <c r="B32" s="3">
        <v>20</v>
      </c>
      <c r="C32" s="5" t="s">
        <v>6</v>
      </c>
      <c r="D32" s="3"/>
      <c r="E32" s="31">
        <f>VLOOKUP($C32,Processes!$A$1:$B$9,2,FALSE)</f>
        <v>0.8</v>
      </c>
      <c r="F32" s="3"/>
      <c r="G32" s="20"/>
      <c r="H32" s="19"/>
      <c r="I32" s="20"/>
      <c r="J32" s="21" t="s">
        <v>21</v>
      </c>
      <c r="K32" s="19"/>
      <c r="L32" s="22">
        <f t="shared" si="0"/>
        <v>0</v>
      </c>
      <c r="M32" s="19"/>
      <c r="N32" s="23" t="str">
        <f t="shared" si="5"/>
        <v>N/A</v>
      </c>
      <c r="O32" s="20"/>
      <c r="P32" s="19"/>
      <c r="Q32" s="20"/>
      <c r="R32" s="21" t="s">
        <v>26</v>
      </c>
      <c r="S32" s="19"/>
      <c r="T32" s="22">
        <f t="shared" si="2"/>
        <v>0</v>
      </c>
      <c r="U32" s="19"/>
      <c r="V32" s="20"/>
      <c r="W32" s="21" t="s">
        <v>21</v>
      </c>
      <c r="X32" s="19"/>
      <c r="Y32" s="22">
        <f t="shared" si="3"/>
        <v>0</v>
      </c>
      <c r="Z32" s="19"/>
      <c r="AA32" s="23" t="str">
        <f t="shared" si="6"/>
        <v>N/A</v>
      </c>
    </row>
    <row r="33" spans="2:27" hidden="1">
      <c r="B33" s="3">
        <v>21</v>
      </c>
      <c r="C33" s="5" t="s">
        <v>6</v>
      </c>
      <c r="D33" s="3"/>
      <c r="E33" s="31">
        <f>VLOOKUP($C33,Processes!$A$1:$B$9,2,FALSE)</f>
        <v>0.8</v>
      </c>
      <c r="F33" s="3"/>
      <c r="G33" s="20"/>
      <c r="H33" s="19"/>
      <c r="I33" s="20"/>
      <c r="J33" s="21" t="s">
        <v>21</v>
      </c>
      <c r="K33" s="19"/>
      <c r="L33" s="22">
        <f t="shared" si="0"/>
        <v>0</v>
      </c>
      <c r="M33" s="19"/>
      <c r="N33" s="23" t="str">
        <f t="shared" si="5"/>
        <v>N/A</v>
      </c>
      <c r="O33" s="20"/>
      <c r="P33" s="19"/>
      <c r="Q33" s="20"/>
      <c r="R33" s="21" t="s">
        <v>26</v>
      </c>
      <c r="S33" s="19"/>
      <c r="T33" s="22">
        <f t="shared" si="2"/>
        <v>0</v>
      </c>
      <c r="U33" s="19"/>
      <c r="V33" s="20"/>
      <c r="W33" s="21" t="s">
        <v>21</v>
      </c>
      <c r="X33" s="19"/>
      <c r="Y33" s="22">
        <f t="shared" si="3"/>
        <v>0</v>
      </c>
      <c r="Z33" s="19"/>
      <c r="AA33" s="23" t="str">
        <f t="shared" si="6"/>
        <v>N/A</v>
      </c>
    </row>
    <row r="34" spans="2:27" hidden="1">
      <c r="B34" s="3">
        <v>22</v>
      </c>
      <c r="C34" s="5" t="s">
        <v>6</v>
      </c>
      <c r="D34" s="3"/>
      <c r="E34" s="31">
        <f>VLOOKUP($C34,Processes!$A$1:$B$9,2,FALSE)</f>
        <v>0.8</v>
      </c>
      <c r="F34" s="3"/>
      <c r="G34" s="20"/>
      <c r="H34" s="19"/>
      <c r="I34" s="20"/>
      <c r="J34" s="21" t="s">
        <v>21</v>
      </c>
      <c r="K34" s="19"/>
      <c r="L34" s="22">
        <f t="shared" si="0"/>
        <v>0</v>
      </c>
      <c r="M34" s="19"/>
      <c r="N34" s="23" t="str">
        <f t="shared" si="5"/>
        <v>N/A</v>
      </c>
      <c r="O34" s="20"/>
      <c r="P34" s="19"/>
      <c r="Q34" s="20"/>
      <c r="R34" s="21" t="s">
        <v>26</v>
      </c>
      <c r="S34" s="19"/>
      <c r="T34" s="22">
        <f t="shared" si="2"/>
        <v>0</v>
      </c>
      <c r="U34" s="19"/>
      <c r="V34" s="20"/>
      <c r="W34" s="21" t="s">
        <v>21</v>
      </c>
      <c r="X34" s="19"/>
      <c r="Y34" s="22">
        <f t="shared" si="3"/>
        <v>0</v>
      </c>
      <c r="Z34" s="19"/>
      <c r="AA34" s="23" t="str">
        <f t="shared" si="6"/>
        <v>N/A</v>
      </c>
    </row>
    <row r="35" spans="2:27" hidden="1">
      <c r="B35" s="3">
        <v>23</v>
      </c>
      <c r="C35" s="5" t="s">
        <v>6</v>
      </c>
      <c r="D35" s="3"/>
      <c r="E35" s="31">
        <f>VLOOKUP($C35,Processes!$A$1:$B$9,2,FALSE)</f>
        <v>0.8</v>
      </c>
      <c r="F35" s="3"/>
      <c r="G35" s="20"/>
      <c r="H35" s="19"/>
      <c r="I35" s="20"/>
      <c r="J35" s="21" t="s">
        <v>21</v>
      </c>
      <c r="K35" s="19"/>
      <c r="L35" s="22">
        <f t="shared" si="0"/>
        <v>0</v>
      </c>
      <c r="M35" s="19"/>
      <c r="N35" s="23" t="str">
        <f t="shared" si="5"/>
        <v>N/A</v>
      </c>
      <c r="O35" s="20"/>
      <c r="P35" s="19"/>
      <c r="Q35" s="20"/>
      <c r="R35" s="21" t="s">
        <v>26</v>
      </c>
      <c r="S35" s="19"/>
      <c r="T35" s="22">
        <f t="shared" si="2"/>
        <v>0</v>
      </c>
      <c r="U35" s="19"/>
      <c r="V35" s="20"/>
      <c r="W35" s="21" t="s">
        <v>21</v>
      </c>
      <c r="X35" s="19"/>
      <c r="Y35" s="22">
        <f t="shared" si="3"/>
        <v>0</v>
      </c>
      <c r="Z35" s="19"/>
      <c r="AA35" s="23" t="str">
        <f t="shared" si="6"/>
        <v>N/A</v>
      </c>
    </row>
    <row r="36" spans="2:27" hidden="1">
      <c r="B36" s="3">
        <v>24</v>
      </c>
      <c r="C36" s="5" t="s">
        <v>6</v>
      </c>
      <c r="D36" s="3"/>
      <c r="E36" s="31">
        <f>VLOOKUP($C36,Processes!$A$1:$B$9,2,FALSE)</f>
        <v>0.8</v>
      </c>
      <c r="F36" s="3"/>
      <c r="G36" s="20"/>
      <c r="H36" s="19"/>
      <c r="I36" s="20"/>
      <c r="J36" s="21" t="s">
        <v>21</v>
      </c>
      <c r="K36" s="19"/>
      <c r="L36" s="22">
        <f t="shared" si="0"/>
        <v>0</v>
      </c>
      <c r="M36" s="19"/>
      <c r="N36" s="23" t="str">
        <f t="shared" si="5"/>
        <v>N/A</v>
      </c>
      <c r="O36" s="20"/>
      <c r="P36" s="19"/>
      <c r="Q36" s="20"/>
      <c r="R36" s="21" t="s">
        <v>26</v>
      </c>
      <c r="S36" s="19"/>
      <c r="T36" s="22">
        <f t="shared" si="2"/>
        <v>0</v>
      </c>
      <c r="U36" s="19"/>
      <c r="V36" s="20"/>
      <c r="W36" s="21" t="s">
        <v>21</v>
      </c>
      <c r="X36" s="19"/>
      <c r="Y36" s="22">
        <f t="shared" si="3"/>
        <v>0</v>
      </c>
      <c r="Z36" s="19"/>
      <c r="AA36" s="23" t="str">
        <f t="shared" si="6"/>
        <v>N/A</v>
      </c>
    </row>
    <row r="37" spans="2:27" hidden="1">
      <c r="B37" s="3">
        <v>25</v>
      </c>
      <c r="C37" s="5" t="s">
        <v>6</v>
      </c>
      <c r="D37" s="3"/>
      <c r="E37" s="31">
        <f>VLOOKUP($C37,Processes!$A$1:$B$9,2,FALSE)</f>
        <v>0.8</v>
      </c>
      <c r="F37" s="3"/>
      <c r="G37" s="20"/>
      <c r="H37" s="19"/>
      <c r="I37" s="20"/>
      <c r="J37" s="21" t="s">
        <v>21</v>
      </c>
      <c r="K37" s="19"/>
      <c r="L37" s="22">
        <f t="shared" si="0"/>
        <v>0</v>
      </c>
      <c r="M37" s="19"/>
      <c r="N37" s="23" t="str">
        <f t="shared" si="5"/>
        <v>N/A</v>
      </c>
      <c r="O37" s="20"/>
      <c r="P37" s="19"/>
      <c r="Q37" s="20"/>
      <c r="R37" s="21" t="s">
        <v>26</v>
      </c>
      <c r="S37" s="19"/>
      <c r="T37" s="22">
        <f t="shared" si="2"/>
        <v>0</v>
      </c>
      <c r="U37" s="19"/>
      <c r="V37" s="20"/>
      <c r="W37" s="21" t="s">
        <v>21</v>
      </c>
      <c r="X37" s="19"/>
      <c r="Y37" s="22">
        <f t="shared" si="3"/>
        <v>0</v>
      </c>
      <c r="Z37" s="19"/>
      <c r="AA37" s="23" t="str">
        <f t="shared" si="6"/>
        <v>N/A</v>
      </c>
    </row>
    <row r="38" spans="2:27" hidden="1">
      <c r="B38" s="3">
        <v>26</v>
      </c>
      <c r="C38" s="5" t="s">
        <v>6</v>
      </c>
      <c r="D38" s="3"/>
      <c r="E38" s="31">
        <f>VLOOKUP($C38,Processes!$A$1:$B$9,2,FALSE)</f>
        <v>0.8</v>
      </c>
      <c r="F38" s="3"/>
      <c r="G38" s="20"/>
      <c r="H38" s="19"/>
      <c r="I38" s="20"/>
      <c r="J38" s="21" t="s">
        <v>21</v>
      </c>
      <c r="K38" s="19"/>
      <c r="L38" s="22">
        <f t="shared" si="0"/>
        <v>0</v>
      </c>
      <c r="M38" s="19"/>
      <c r="N38" s="23" t="str">
        <f t="shared" si="5"/>
        <v>N/A</v>
      </c>
      <c r="O38" s="20"/>
      <c r="P38" s="19"/>
      <c r="Q38" s="20"/>
      <c r="R38" s="21" t="s">
        <v>26</v>
      </c>
      <c r="S38" s="19"/>
      <c r="T38" s="22">
        <f t="shared" si="2"/>
        <v>0</v>
      </c>
      <c r="U38" s="19"/>
      <c r="V38" s="20"/>
      <c r="W38" s="21" t="s">
        <v>21</v>
      </c>
      <c r="X38" s="19"/>
      <c r="Y38" s="22">
        <f t="shared" si="3"/>
        <v>0</v>
      </c>
      <c r="Z38" s="19"/>
      <c r="AA38" s="23" t="str">
        <f t="shared" si="6"/>
        <v>N/A</v>
      </c>
    </row>
    <row r="39" spans="2:27" hidden="1">
      <c r="B39" s="3">
        <v>27</v>
      </c>
      <c r="C39" s="5" t="s">
        <v>6</v>
      </c>
      <c r="D39" s="3"/>
      <c r="E39" s="31">
        <f>VLOOKUP($C39,Processes!$A$1:$B$9,2,FALSE)</f>
        <v>0.8</v>
      </c>
      <c r="F39" s="3"/>
      <c r="G39" s="20"/>
      <c r="H39" s="19"/>
      <c r="I39" s="20"/>
      <c r="J39" s="21" t="s">
        <v>21</v>
      </c>
      <c r="K39" s="19"/>
      <c r="L39" s="22">
        <f t="shared" si="0"/>
        <v>0</v>
      </c>
      <c r="M39" s="19"/>
      <c r="N39" s="23" t="str">
        <f t="shared" si="5"/>
        <v>N/A</v>
      </c>
      <c r="O39" s="20"/>
      <c r="P39" s="19"/>
      <c r="Q39" s="20"/>
      <c r="R39" s="21" t="s">
        <v>26</v>
      </c>
      <c r="S39" s="19"/>
      <c r="T39" s="22">
        <f t="shared" si="2"/>
        <v>0</v>
      </c>
      <c r="U39" s="19"/>
      <c r="V39" s="20"/>
      <c r="W39" s="21" t="s">
        <v>21</v>
      </c>
      <c r="X39" s="19"/>
      <c r="Y39" s="22">
        <f t="shared" si="3"/>
        <v>0</v>
      </c>
      <c r="Z39" s="19"/>
      <c r="AA39" s="23" t="str">
        <f t="shared" si="6"/>
        <v>N/A</v>
      </c>
    </row>
    <row r="40" spans="2:27" hidden="1">
      <c r="B40" s="3">
        <v>28</v>
      </c>
      <c r="C40" s="5" t="s">
        <v>6</v>
      </c>
      <c r="D40" s="3"/>
      <c r="E40" s="31">
        <f>VLOOKUP($C40,Processes!$A$1:$B$9,2,FALSE)</f>
        <v>0.8</v>
      </c>
      <c r="F40" s="3"/>
      <c r="G40" s="20"/>
      <c r="H40" s="19"/>
      <c r="I40" s="20"/>
      <c r="J40" s="21" t="s">
        <v>21</v>
      </c>
      <c r="K40" s="19"/>
      <c r="L40" s="22">
        <f t="shared" si="0"/>
        <v>0</v>
      </c>
      <c r="M40" s="19"/>
      <c r="N40" s="23" t="str">
        <f t="shared" si="5"/>
        <v>N/A</v>
      </c>
      <c r="O40" s="20"/>
      <c r="P40" s="19"/>
      <c r="Q40" s="20"/>
      <c r="R40" s="21" t="s">
        <v>26</v>
      </c>
      <c r="S40" s="19"/>
      <c r="T40" s="22">
        <f t="shared" si="2"/>
        <v>0</v>
      </c>
      <c r="U40" s="19"/>
      <c r="V40" s="20"/>
      <c r="W40" s="21" t="s">
        <v>21</v>
      </c>
      <c r="X40" s="19"/>
      <c r="Y40" s="22">
        <f t="shared" si="3"/>
        <v>0</v>
      </c>
      <c r="Z40" s="19"/>
      <c r="AA40" s="23" t="str">
        <f t="shared" si="6"/>
        <v>N/A</v>
      </c>
    </row>
    <row r="41" spans="2:27" hidden="1">
      <c r="B41" s="3">
        <v>29</v>
      </c>
      <c r="C41" s="5" t="s">
        <v>6</v>
      </c>
      <c r="D41" s="3"/>
      <c r="E41" s="31">
        <f>VLOOKUP($C41,Processes!$A$1:$B$9,2,FALSE)</f>
        <v>0.8</v>
      </c>
      <c r="F41" s="3"/>
      <c r="G41" s="20"/>
      <c r="H41" s="19"/>
      <c r="I41" s="20"/>
      <c r="J41" s="21" t="s">
        <v>21</v>
      </c>
      <c r="K41" s="19"/>
      <c r="L41" s="22">
        <f t="shared" si="0"/>
        <v>0</v>
      </c>
      <c r="M41" s="19"/>
      <c r="N41" s="23" t="str">
        <f t="shared" si="5"/>
        <v>N/A</v>
      </c>
      <c r="O41" s="20"/>
      <c r="P41" s="19"/>
      <c r="Q41" s="20"/>
      <c r="R41" s="21" t="s">
        <v>26</v>
      </c>
      <c r="S41" s="19"/>
      <c r="T41" s="22">
        <f t="shared" si="2"/>
        <v>0</v>
      </c>
      <c r="U41" s="19"/>
      <c r="V41" s="20"/>
      <c r="W41" s="21" t="s">
        <v>21</v>
      </c>
      <c r="X41" s="19"/>
      <c r="Y41" s="22">
        <f t="shared" si="3"/>
        <v>0</v>
      </c>
      <c r="Z41" s="19"/>
      <c r="AA41" s="23" t="str">
        <f t="shared" si="6"/>
        <v>N/A</v>
      </c>
    </row>
    <row r="42" spans="2:27" hidden="1">
      <c r="B42" s="3">
        <v>30</v>
      </c>
      <c r="C42" s="5" t="s">
        <v>6</v>
      </c>
      <c r="D42" s="3"/>
      <c r="E42" s="31">
        <f>VLOOKUP($C42,Processes!$A$1:$B$9,2,FALSE)</f>
        <v>0.8</v>
      </c>
      <c r="F42" s="3"/>
      <c r="G42" s="20"/>
      <c r="H42" s="19"/>
      <c r="I42" s="20"/>
      <c r="J42" s="21" t="s">
        <v>21</v>
      </c>
      <c r="K42" s="19"/>
      <c r="L42" s="22">
        <f t="shared" si="0"/>
        <v>0</v>
      </c>
      <c r="M42" s="19"/>
      <c r="N42" s="23" t="str">
        <f t="shared" si="5"/>
        <v>N/A</v>
      </c>
      <c r="O42" s="20"/>
      <c r="P42" s="19"/>
      <c r="Q42" s="20"/>
      <c r="R42" s="21" t="s">
        <v>26</v>
      </c>
      <c r="S42" s="19"/>
      <c r="T42" s="22">
        <f t="shared" si="2"/>
        <v>0</v>
      </c>
      <c r="U42" s="19"/>
      <c r="V42" s="20"/>
      <c r="W42" s="21" t="s">
        <v>21</v>
      </c>
      <c r="X42" s="19"/>
      <c r="Y42" s="22">
        <f t="shared" si="3"/>
        <v>0</v>
      </c>
      <c r="Z42" s="19"/>
      <c r="AA42" s="23" t="str">
        <f t="shared" si="6"/>
        <v>N/A</v>
      </c>
    </row>
    <row r="43" spans="2:27" hidden="1">
      <c r="B43" s="3">
        <v>31</v>
      </c>
      <c r="C43" s="5" t="s">
        <v>6</v>
      </c>
      <c r="D43" s="3"/>
      <c r="E43" s="31">
        <f>VLOOKUP($C43,Processes!$A$1:$B$9,2,FALSE)</f>
        <v>0.8</v>
      </c>
      <c r="F43" s="3"/>
      <c r="G43" s="20"/>
      <c r="H43" s="19"/>
      <c r="I43" s="20"/>
      <c r="J43" s="21" t="s">
        <v>21</v>
      </c>
      <c r="K43" s="19"/>
      <c r="L43" s="22">
        <f t="shared" si="0"/>
        <v>0</v>
      </c>
      <c r="M43" s="19"/>
      <c r="N43" s="23" t="str">
        <f t="shared" si="5"/>
        <v>N/A</v>
      </c>
      <c r="O43" s="20"/>
      <c r="P43" s="19"/>
      <c r="Q43" s="20"/>
      <c r="R43" s="21" t="s">
        <v>26</v>
      </c>
      <c r="S43" s="19"/>
      <c r="T43" s="22">
        <f t="shared" si="2"/>
        <v>0</v>
      </c>
      <c r="U43" s="19"/>
      <c r="V43" s="20"/>
      <c r="W43" s="21" t="s">
        <v>21</v>
      </c>
      <c r="X43" s="19"/>
      <c r="Y43" s="22">
        <f t="shared" si="3"/>
        <v>0</v>
      </c>
      <c r="Z43" s="19"/>
      <c r="AA43" s="23" t="str">
        <f t="shared" si="6"/>
        <v>N/A</v>
      </c>
    </row>
    <row r="44" spans="2:27" hidden="1">
      <c r="B44" s="3">
        <v>32</v>
      </c>
      <c r="C44" s="5" t="s">
        <v>6</v>
      </c>
      <c r="D44" s="3"/>
      <c r="E44" s="31">
        <f>VLOOKUP($C44,Processes!$A$1:$B$9,2,FALSE)</f>
        <v>0.8</v>
      </c>
      <c r="F44" s="3"/>
      <c r="G44" s="20"/>
      <c r="H44" s="19"/>
      <c r="I44" s="20"/>
      <c r="J44" s="21" t="s">
        <v>21</v>
      </c>
      <c r="K44" s="19"/>
      <c r="L44" s="22">
        <f t="shared" si="0"/>
        <v>0</v>
      </c>
      <c r="M44" s="19"/>
      <c r="N44" s="23" t="str">
        <f t="shared" si="5"/>
        <v>N/A</v>
      </c>
      <c r="O44" s="20"/>
      <c r="P44" s="19"/>
      <c r="Q44" s="20"/>
      <c r="R44" s="21" t="s">
        <v>26</v>
      </c>
      <c r="S44" s="19"/>
      <c r="T44" s="22">
        <f t="shared" si="2"/>
        <v>0</v>
      </c>
      <c r="U44" s="19"/>
      <c r="V44" s="20"/>
      <c r="W44" s="21" t="s">
        <v>21</v>
      </c>
      <c r="X44" s="19"/>
      <c r="Y44" s="22">
        <f t="shared" si="3"/>
        <v>0</v>
      </c>
      <c r="Z44" s="19"/>
      <c r="AA44" s="23" t="str">
        <f t="shared" si="6"/>
        <v>N/A</v>
      </c>
    </row>
    <row r="45" spans="2:27" hidden="1">
      <c r="B45" s="3">
        <v>33</v>
      </c>
      <c r="C45" s="5" t="s">
        <v>6</v>
      </c>
      <c r="D45" s="3"/>
      <c r="E45" s="31">
        <f>VLOOKUP($C45,Processes!$A$1:$B$9,2,FALSE)</f>
        <v>0.8</v>
      </c>
      <c r="F45" s="3"/>
      <c r="G45" s="20"/>
      <c r="H45" s="19"/>
      <c r="I45" s="20"/>
      <c r="J45" s="21" t="s">
        <v>21</v>
      </c>
      <c r="K45" s="19"/>
      <c r="L45" s="22">
        <f t="shared" si="0"/>
        <v>0</v>
      </c>
      <c r="M45" s="19"/>
      <c r="N45" s="23" t="str">
        <f t="shared" si="5"/>
        <v>N/A</v>
      </c>
      <c r="O45" s="20"/>
      <c r="P45" s="19"/>
      <c r="Q45" s="20"/>
      <c r="R45" s="21" t="s">
        <v>26</v>
      </c>
      <c r="S45" s="19"/>
      <c r="T45" s="22">
        <f t="shared" si="2"/>
        <v>0</v>
      </c>
      <c r="U45" s="19"/>
      <c r="V45" s="20"/>
      <c r="W45" s="21" t="s">
        <v>21</v>
      </c>
      <c r="X45" s="19"/>
      <c r="Y45" s="22">
        <f t="shared" si="3"/>
        <v>0</v>
      </c>
      <c r="Z45" s="19"/>
      <c r="AA45" s="23" t="str">
        <f t="shared" si="6"/>
        <v>N/A</v>
      </c>
    </row>
    <row r="46" spans="2:27" hidden="1">
      <c r="B46" s="3">
        <v>34</v>
      </c>
      <c r="C46" s="5" t="s">
        <v>6</v>
      </c>
      <c r="D46" s="3"/>
      <c r="E46" s="31">
        <f>VLOOKUP($C46,Processes!$A$1:$B$9,2,FALSE)</f>
        <v>0.8</v>
      </c>
      <c r="F46" s="3"/>
      <c r="G46" s="20"/>
      <c r="H46" s="19"/>
      <c r="I46" s="20"/>
      <c r="J46" s="21" t="s">
        <v>21</v>
      </c>
      <c r="K46" s="19"/>
      <c r="L46" s="22">
        <f t="shared" si="0"/>
        <v>0</v>
      </c>
      <c r="M46" s="19"/>
      <c r="N46" s="23" t="str">
        <f t="shared" si="5"/>
        <v>N/A</v>
      </c>
      <c r="O46" s="20"/>
      <c r="P46" s="19"/>
      <c r="Q46" s="20"/>
      <c r="R46" s="21" t="s">
        <v>26</v>
      </c>
      <c r="S46" s="19"/>
      <c r="T46" s="22">
        <f t="shared" si="2"/>
        <v>0</v>
      </c>
      <c r="U46" s="19"/>
      <c r="V46" s="20"/>
      <c r="W46" s="21" t="s">
        <v>21</v>
      </c>
      <c r="X46" s="19"/>
      <c r="Y46" s="22">
        <f t="shared" si="3"/>
        <v>0</v>
      </c>
      <c r="Z46" s="19"/>
      <c r="AA46" s="23" t="str">
        <f t="shared" si="6"/>
        <v>N/A</v>
      </c>
    </row>
    <row r="47" spans="2:27" hidden="1">
      <c r="B47" s="3">
        <v>35</v>
      </c>
      <c r="C47" s="5" t="s">
        <v>6</v>
      </c>
      <c r="D47" s="3"/>
      <c r="E47" s="31">
        <f>VLOOKUP($C47,Processes!$A$1:$B$9,2,FALSE)</f>
        <v>0.8</v>
      </c>
      <c r="F47" s="3"/>
      <c r="G47" s="20"/>
      <c r="H47" s="19"/>
      <c r="I47" s="20"/>
      <c r="J47" s="21" t="s">
        <v>21</v>
      </c>
      <c r="K47" s="19"/>
      <c r="L47" s="22">
        <f t="shared" si="0"/>
        <v>0</v>
      </c>
      <c r="M47" s="19"/>
      <c r="N47" s="23" t="str">
        <f t="shared" si="5"/>
        <v>N/A</v>
      </c>
      <c r="O47" s="20"/>
      <c r="P47" s="19"/>
      <c r="Q47" s="20"/>
      <c r="R47" s="21" t="s">
        <v>26</v>
      </c>
      <c r="S47" s="19"/>
      <c r="T47" s="22">
        <f t="shared" si="2"/>
        <v>0</v>
      </c>
      <c r="U47" s="19"/>
      <c r="V47" s="20"/>
      <c r="W47" s="21" t="s">
        <v>21</v>
      </c>
      <c r="X47" s="19"/>
      <c r="Y47" s="22">
        <f t="shared" si="3"/>
        <v>0</v>
      </c>
      <c r="Z47" s="19"/>
      <c r="AA47" s="23" t="str">
        <f t="shared" si="6"/>
        <v>N/A</v>
      </c>
    </row>
    <row r="48" spans="2:27" hidden="1">
      <c r="B48" s="3">
        <v>36</v>
      </c>
      <c r="C48" s="5" t="s">
        <v>6</v>
      </c>
      <c r="D48" s="3"/>
      <c r="E48" s="31">
        <f>VLOOKUP($C48,Processes!$A$1:$B$9,2,FALSE)</f>
        <v>0.8</v>
      </c>
      <c r="F48" s="3"/>
      <c r="G48" s="20"/>
      <c r="H48" s="19"/>
      <c r="I48" s="20"/>
      <c r="J48" s="21" t="s">
        <v>21</v>
      </c>
      <c r="K48" s="19"/>
      <c r="L48" s="22">
        <f t="shared" si="0"/>
        <v>0</v>
      </c>
      <c r="M48" s="19"/>
      <c r="N48" s="23" t="str">
        <f t="shared" si="5"/>
        <v>N/A</v>
      </c>
      <c r="O48" s="20"/>
      <c r="P48" s="19"/>
      <c r="Q48" s="20"/>
      <c r="R48" s="21" t="s">
        <v>26</v>
      </c>
      <c r="S48" s="19"/>
      <c r="T48" s="22">
        <f t="shared" si="2"/>
        <v>0</v>
      </c>
      <c r="U48" s="19"/>
      <c r="V48" s="20"/>
      <c r="W48" s="21" t="s">
        <v>21</v>
      </c>
      <c r="X48" s="19"/>
      <c r="Y48" s="22">
        <f t="shared" si="3"/>
        <v>0</v>
      </c>
      <c r="Z48" s="19"/>
      <c r="AA48" s="23" t="str">
        <f t="shared" si="6"/>
        <v>N/A</v>
      </c>
    </row>
    <row r="49" spans="2:27" hidden="1">
      <c r="B49" s="3">
        <v>37</v>
      </c>
      <c r="C49" s="5" t="s">
        <v>6</v>
      </c>
      <c r="D49" s="3"/>
      <c r="E49" s="31">
        <f>VLOOKUP($C49,Processes!$A$1:$B$9,2,FALSE)</f>
        <v>0.8</v>
      </c>
      <c r="F49" s="3"/>
      <c r="G49" s="20"/>
      <c r="H49" s="19"/>
      <c r="I49" s="20"/>
      <c r="J49" s="21" t="s">
        <v>21</v>
      </c>
      <c r="K49" s="19"/>
      <c r="L49" s="22">
        <f t="shared" si="0"/>
        <v>0</v>
      </c>
      <c r="M49" s="19"/>
      <c r="N49" s="23" t="str">
        <f t="shared" si="5"/>
        <v>N/A</v>
      </c>
      <c r="O49" s="20"/>
      <c r="P49" s="19"/>
      <c r="Q49" s="20"/>
      <c r="R49" s="21" t="s">
        <v>26</v>
      </c>
      <c r="S49" s="19"/>
      <c r="T49" s="22">
        <f t="shared" si="2"/>
        <v>0</v>
      </c>
      <c r="U49" s="19"/>
      <c r="V49" s="20"/>
      <c r="W49" s="21" t="s">
        <v>21</v>
      </c>
      <c r="X49" s="19"/>
      <c r="Y49" s="22">
        <f t="shared" si="3"/>
        <v>0</v>
      </c>
      <c r="Z49" s="19"/>
      <c r="AA49" s="23" t="str">
        <f t="shared" si="6"/>
        <v>N/A</v>
      </c>
    </row>
    <row r="50" spans="2:27" hidden="1">
      <c r="B50" s="3">
        <v>38</v>
      </c>
      <c r="C50" s="5" t="s">
        <v>6</v>
      </c>
      <c r="D50" s="3"/>
      <c r="E50" s="31">
        <f>VLOOKUP($C50,Processes!$A$1:$B$9,2,FALSE)</f>
        <v>0.8</v>
      </c>
      <c r="F50" s="3"/>
      <c r="G50" s="20"/>
      <c r="H50" s="19"/>
      <c r="I50" s="20"/>
      <c r="J50" s="21" t="s">
        <v>21</v>
      </c>
      <c r="K50" s="19"/>
      <c r="L50" s="22">
        <f t="shared" si="0"/>
        <v>0</v>
      </c>
      <c r="M50" s="19"/>
      <c r="N50" s="23" t="str">
        <f t="shared" si="5"/>
        <v>N/A</v>
      </c>
      <c r="O50" s="20"/>
      <c r="P50" s="19"/>
      <c r="Q50" s="20"/>
      <c r="R50" s="21" t="s">
        <v>26</v>
      </c>
      <c r="S50" s="19"/>
      <c r="T50" s="22">
        <f t="shared" si="2"/>
        <v>0</v>
      </c>
      <c r="U50" s="19"/>
      <c r="V50" s="20"/>
      <c r="W50" s="21" t="s">
        <v>21</v>
      </c>
      <c r="X50" s="19"/>
      <c r="Y50" s="22">
        <f t="shared" si="3"/>
        <v>0</v>
      </c>
      <c r="Z50" s="19"/>
      <c r="AA50" s="23" t="str">
        <f t="shared" si="6"/>
        <v>N/A</v>
      </c>
    </row>
    <row r="51" spans="2:27" hidden="1">
      <c r="B51" s="3">
        <v>39</v>
      </c>
      <c r="C51" s="5" t="s">
        <v>6</v>
      </c>
      <c r="D51" s="3"/>
      <c r="E51" s="31">
        <f>VLOOKUP($C51,Processes!$A$1:$B$9,2,FALSE)</f>
        <v>0.8</v>
      </c>
      <c r="F51" s="3"/>
      <c r="G51" s="20"/>
      <c r="H51" s="19"/>
      <c r="I51" s="20"/>
      <c r="J51" s="21" t="s">
        <v>21</v>
      </c>
      <c r="K51" s="19"/>
      <c r="L51" s="22">
        <f t="shared" si="0"/>
        <v>0</v>
      </c>
      <c r="M51" s="19"/>
      <c r="N51" s="23" t="str">
        <f t="shared" si="5"/>
        <v>N/A</v>
      </c>
      <c r="O51" s="20"/>
      <c r="P51" s="19"/>
      <c r="Q51" s="20"/>
      <c r="R51" s="21" t="s">
        <v>26</v>
      </c>
      <c r="S51" s="19"/>
      <c r="T51" s="22">
        <f t="shared" si="2"/>
        <v>0</v>
      </c>
      <c r="U51" s="19"/>
      <c r="V51" s="20"/>
      <c r="W51" s="21" t="s">
        <v>21</v>
      </c>
      <c r="X51" s="19"/>
      <c r="Y51" s="22">
        <f t="shared" si="3"/>
        <v>0</v>
      </c>
      <c r="Z51" s="19"/>
      <c r="AA51" s="23" t="str">
        <f t="shared" si="6"/>
        <v>N/A</v>
      </c>
    </row>
    <row r="52" spans="2:27" hidden="1">
      <c r="B52" s="3">
        <v>40</v>
      </c>
      <c r="C52" s="5" t="s">
        <v>6</v>
      </c>
      <c r="D52" s="3"/>
      <c r="E52" s="31">
        <f>VLOOKUP($C52,Processes!$A$1:$B$9,2,FALSE)</f>
        <v>0.8</v>
      </c>
      <c r="F52" s="3"/>
      <c r="G52" s="20"/>
      <c r="H52" s="19"/>
      <c r="I52" s="20"/>
      <c r="J52" s="21" t="s">
        <v>21</v>
      </c>
      <c r="K52" s="19"/>
      <c r="L52" s="22">
        <f t="shared" si="0"/>
        <v>0</v>
      </c>
      <c r="M52" s="19"/>
      <c r="N52" s="23" t="str">
        <f t="shared" si="5"/>
        <v>N/A</v>
      </c>
      <c r="O52" s="20"/>
      <c r="P52" s="19"/>
      <c r="Q52" s="20"/>
      <c r="R52" s="21" t="s">
        <v>26</v>
      </c>
      <c r="S52" s="19"/>
      <c r="T52" s="22">
        <f t="shared" si="2"/>
        <v>0</v>
      </c>
      <c r="U52" s="19"/>
      <c r="V52" s="20"/>
      <c r="W52" s="21" t="s">
        <v>21</v>
      </c>
      <c r="X52" s="19"/>
      <c r="Y52" s="22">
        <f t="shared" si="3"/>
        <v>0</v>
      </c>
      <c r="Z52" s="19"/>
      <c r="AA52" s="23" t="str">
        <f t="shared" si="6"/>
        <v>N/A</v>
      </c>
    </row>
    <row r="53" spans="2:27" hidden="1">
      <c r="B53" s="3">
        <v>41</v>
      </c>
      <c r="C53" s="5" t="s">
        <v>6</v>
      </c>
      <c r="D53" s="3"/>
      <c r="E53" s="31">
        <f>VLOOKUP($C53,Processes!$A$1:$B$9,2,FALSE)</f>
        <v>0.8</v>
      </c>
      <c r="F53" s="3"/>
      <c r="G53" s="20"/>
      <c r="H53" s="19"/>
      <c r="I53" s="20"/>
      <c r="J53" s="21" t="s">
        <v>21</v>
      </c>
      <c r="K53" s="19"/>
      <c r="L53" s="22">
        <f t="shared" si="0"/>
        <v>0</v>
      </c>
      <c r="M53" s="19"/>
      <c r="N53" s="23" t="str">
        <f t="shared" si="5"/>
        <v>N/A</v>
      </c>
      <c r="O53" s="20"/>
      <c r="P53" s="19"/>
      <c r="Q53" s="20"/>
      <c r="R53" s="21" t="s">
        <v>26</v>
      </c>
      <c r="S53" s="19"/>
      <c r="T53" s="22">
        <f t="shared" si="2"/>
        <v>0</v>
      </c>
      <c r="U53" s="19"/>
      <c r="V53" s="20"/>
      <c r="W53" s="21" t="s">
        <v>21</v>
      </c>
      <c r="X53" s="19"/>
      <c r="Y53" s="22">
        <f t="shared" si="3"/>
        <v>0</v>
      </c>
      <c r="Z53" s="19"/>
      <c r="AA53" s="23" t="str">
        <f t="shared" si="6"/>
        <v>N/A</v>
      </c>
    </row>
    <row r="54" spans="2:27" hidden="1">
      <c r="B54" s="3">
        <v>42</v>
      </c>
      <c r="C54" s="5" t="s">
        <v>6</v>
      </c>
      <c r="D54" s="3"/>
      <c r="E54" s="31">
        <f>VLOOKUP($C54,Processes!$A$1:$B$9,2,FALSE)</f>
        <v>0.8</v>
      </c>
      <c r="F54" s="3"/>
      <c r="G54" s="20"/>
      <c r="H54" s="19"/>
      <c r="I54" s="20"/>
      <c r="J54" s="21" t="s">
        <v>21</v>
      </c>
      <c r="K54" s="19"/>
      <c r="L54" s="22">
        <f t="shared" si="0"/>
        <v>0</v>
      </c>
      <c r="M54" s="19"/>
      <c r="N54" s="23" t="str">
        <f t="shared" si="5"/>
        <v>N/A</v>
      </c>
      <c r="O54" s="20"/>
      <c r="P54" s="19"/>
      <c r="Q54" s="20"/>
      <c r="R54" s="21" t="s">
        <v>26</v>
      </c>
      <c r="S54" s="19"/>
      <c r="T54" s="22">
        <f t="shared" si="2"/>
        <v>0</v>
      </c>
      <c r="U54" s="19"/>
      <c r="V54" s="20"/>
      <c r="W54" s="21" t="s">
        <v>21</v>
      </c>
      <c r="X54" s="19"/>
      <c r="Y54" s="22">
        <f t="shared" si="3"/>
        <v>0</v>
      </c>
      <c r="Z54" s="19"/>
      <c r="AA54" s="23" t="str">
        <f t="shared" si="6"/>
        <v>N/A</v>
      </c>
    </row>
    <row r="55" spans="2:27" hidden="1">
      <c r="B55" s="3">
        <v>43</v>
      </c>
      <c r="C55" s="5" t="s">
        <v>6</v>
      </c>
      <c r="D55" s="3"/>
      <c r="E55" s="28">
        <f>VLOOKUP($C55,Processes!$A$1:$B$9,2,FALSE)</f>
        <v>0.8</v>
      </c>
      <c r="F55" s="3"/>
      <c r="G55" s="20"/>
      <c r="H55" s="19"/>
      <c r="I55" s="20"/>
      <c r="J55" s="21" t="s">
        <v>21</v>
      </c>
      <c r="K55" s="19"/>
      <c r="L55" s="22">
        <f t="shared" si="0"/>
        <v>0</v>
      </c>
      <c r="M55" s="19"/>
      <c r="N55" s="23" t="str">
        <f t="shared" si="1"/>
        <v>N/A</v>
      </c>
      <c r="O55" s="20"/>
      <c r="P55" s="19"/>
      <c r="Q55" s="20"/>
      <c r="R55" s="21" t="s">
        <v>26</v>
      </c>
      <c r="S55" s="19"/>
      <c r="T55" s="22">
        <f t="shared" si="2"/>
        <v>0</v>
      </c>
      <c r="U55" s="19"/>
      <c r="V55" s="20"/>
      <c r="W55" s="21" t="s">
        <v>21</v>
      </c>
      <c r="X55" s="19"/>
      <c r="Y55" s="22">
        <f t="shared" si="3"/>
        <v>0</v>
      </c>
      <c r="Z55" s="19"/>
      <c r="AA55" s="23" t="str">
        <f t="shared" si="4"/>
        <v>N/A</v>
      </c>
    </row>
    <row r="56" spans="2:27" hidden="1">
      <c r="B56" s="3">
        <v>44</v>
      </c>
      <c r="C56" s="5" t="s">
        <v>6</v>
      </c>
      <c r="D56" s="3"/>
      <c r="E56" s="28">
        <f>VLOOKUP($C56,Processes!$A$1:$B$9,2,FALSE)</f>
        <v>0.8</v>
      </c>
      <c r="F56" s="3"/>
      <c r="G56" s="20"/>
      <c r="H56" s="19"/>
      <c r="I56" s="20"/>
      <c r="J56" s="21" t="s">
        <v>21</v>
      </c>
      <c r="K56" s="19"/>
      <c r="L56" s="22">
        <f t="shared" si="0"/>
        <v>0</v>
      </c>
      <c r="M56" s="19"/>
      <c r="N56" s="23" t="str">
        <f t="shared" si="1"/>
        <v>N/A</v>
      </c>
      <c r="O56" s="20"/>
      <c r="P56" s="19"/>
      <c r="Q56" s="20"/>
      <c r="R56" s="21" t="s">
        <v>26</v>
      </c>
      <c r="S56" s="19"/>
      <c r="T56" s="22">
        <f t="shared" si="2"/>
        <v>0</v>
      </c>
      <c r="U56" s="19"/>
      <c r="V56" s="20"/>
      <c r="W56" s="21" t="s">
        <v>21</v>
      </c>
      <c r="X56" s="19"/>
      <c r="Y56" s="22">
        <f t="shared" si="3"/>
        <v>0</v>
      </c>
      <c r="Z56" s="19"/>
      <c r="AA56" s="23" t="str">
        <f t="shared" si="4"/>
        <v>N/A</v>
      </c>
    </row>
    <row r="57" spans="2:27" hidden="1">
      <c r="B57" s="3">
        <v>45</v>
      </c>
      <c r="C57" s="5" t="s">
        <v>6</v>
      </c>
      <c r="D57" s="3"/>
      <c r="E57" s="28">
        <f>VLOOKUP($C57,Processes!$A$1:$B$9,2,FALSE)</f>
        <v>0.8</v>
      </c>
      <c r="F57" s="3"/>
      <c r="G57" s="20"/>
      <c r="H57" s="19"/>
      <c r="I57" s="20"/>
      <c r="J57" s="21" t="s">
        <v>21</v>
      </c>
      <c r="K57" s="19"/>
      <c r="L57" s="22">
        <f t="shared" si="0"/>
        <v>0</v>
      </c>
      <c r="M57" s="19"/>
      <c r="N57" s="23" t="str">
        <f t="shared" si="1"/>
        <v>N/A</v>
      </c>
      <c r="O57" s="20"/>
      <c r="P57" s="19"/>
      <c r="Q57" s="20"/>
      <c r="R57" s="21" t="s">
        <v>26</v>
      </c>
      <c r="S57" s="19"/>
      <c r="T57" s="22">
        <f t="shared" si="2"/>
        <v>0</v>
      </c>
      <c r="U57" s="19"/>
      <c r="V57" s="20"/>
      <c r="W57" s="21" t="s">
        <v>21</v>
      </c>
      <c r="X57" s="19"/>
      <c r="Y57" s="22">
        <f t="shared" si="3"/>
        <v>0</v>
      </c>
      <c r="Z57" s="19"/>
      <c r="AA57" s="23" t="str">
        <f t="shared" si="4"/>
        <v>N/A</v>
      </c>
    </row>
    <row r="58" spans="2:27" hidden="1">
      <c r="B58" s="3">
        <v>46</v>
      </c>
      <c r="C58" s="5" t="s">
        <v>6</v>
      </c>
      <c r="D58" s="3"/>
      <c r="E58" s="28">
        <f>VLOOKUP($C58,Processes!$A$1:$B$9,2,FALSE)</f>
        <v>0.8</v>
      </c>
      <c r="F58" s="3"/>
      <c r="G58" s="20"/>
      <c r="H58" s="19"/>
      <c r="I58" s="20"/>
      <c r="J58" s="21" t="s">
        <v>21</v>
      </c>
      <c r="K58" s="19"/>
      <c r="L58" s="22">
        <f t="shared" si="0"/>
        <v>0</v>
      </c>
      <c r="M58" s="19"/>
      <c r="N58" s="23" t="str">
        <f t="shared" si="1"/>
        <v>N/A</v>
      </c>
      <c r="O58" s="20"/>
      <c r="P58" s="19"/>
      <c r="Q58" s="20"/>
      <c r="R58" s="21" t="s">
        <v>26</v>
      </c>
      <c r="S58" s="19"/>
      <c r="T58" s="22">
        <f t="shared" si="2"/>
        <v>0</v>
      </c>
      <c r="U58" s="19"/>
      <c r="V58" s="20"/>
      <c r="W58" s="21" t="s">
        <v>21</v>
      </c>
      <c r="X58" s="19"/>
      <c r="Y58" s="22">
        <f t="shared" si="3"/>
        <v>0</v>
      </c>
      <c r="Z58" s="19"/>
      <c r="AA58" s="23" t="str">
        <f t="shared" si="4"/>
        <v>N/A</v>
      </c>
    </row>
    <row r="59" spans="2:27" hidden="1">
      <c r="B59" s="3">
        <v>47</v>
      </c>
      <c r="C59" s="5" t="s">
        <v>6</v>
      </c>
      <c r="D59" s="3"/>
      <c r="E59" s="28">
        <f>VLOOKUP($C59,Processes!$A$1:$B$9,2,FALSE)</f>
        <v>0.8</v>
      </c>
      <c r="F59" s="3"/>
      <c r="G59" s="20"/>
      <c r="H59" s="19"/>
      <c r="I59" s="20"/>
      <c r="J59" s="21" t="s">
        <v>21</v>
      </c>
      <c r="K59" s="19"/>
      <c r="L59" s="22">
        <f t="shared" si="0"/>
        <v>0</v>
      </c>
      <c r="M59" s="19"/>
      <c r="N59" s="23" t="str">
        <f t="shared" si="1"/>
        <v>N/A</v>
      </c>
      <c r="O59" s="20"/>
      <c r="P59" s="19"/>
      <c r="Q59" s="20"/>
      <c r="R59" s="21" t="s">
        <v>26</v>
      </c>
      <c r="S59" s="19"/>
      <c r="T59" s="22">
        <f t="shared" si="2"/>
        <v>0</v>
      </c>
      <c r="U59" s="19"/>
      <c r="V59" s="20"/>
      <c r="W59" s="21" t="s">
        <v>21</v>
      </c>
      <c r="X59" s="19"/>
      <c r="Y59" s="22">
        <f t="shared" si="3"/>
        <v>0</v>
      </c>
      <c r="Z59" s="19"/>
      <c r="AA59" s="23" t="str">
        <f t="shared" si="4"/>
        <v>N/A</v>
      </c>
    </row>
    <row r="60" spans="2:27" hidden="1">
      <c r="B60" s="3">
        <v>48</v>
      </c>
      <c r="C60" s="5" t="s">
        <v>6</v>
      </c>
      <c r="D60" s="3"/>
      <c r="E60" s="28">
        <f>VLOOKUP($C60,Processes!$A$1:$B$9,2,FALSE)</f>
        <v>0.8</v>
      </c>
      <c r="F60" s="3"/>
      <c r="G60" s="20"/>
      <c r="H60" s="19"/>
      <c r="I60" s="20"/>
      <c r="J60" s="21" t="s">
        <v>21</v>
      </c>
      <c r="K60" s="19"/>
      <c r="L60" s="22">
        <f t="shared" si="0"/>
        <v>0</v>
      </c>
      <c r="M60" s="19"/>
      <c r="N60" s="23" t="str">
        <f t="shared" si="1"/>
        <v>N/A</v>
      </c>
      <c r="O60" s="20"/>
      <c r="P60" s="19"/>
      <c r="Q60" s="20"/>
      <c r="R60" s="21" t="s">
        <v>26</v>
      </c>
      <c r="S60" s="19"/>
      <c r="T60" s="22">
        <f t="shared" si="2"/>
        <v>0</v>
      </c>
      <c r="U60" s="19"/>
      <c r="V60" s="20"/>
      <c r="W60" s="21" t="s">
        <v>21</v>
      </c>
      <c r="X60" s="19"/>
      <c r="Y60" s="22">
        <f t="shared" si="3"/>
        <v>0</v>
      </c>
      <c r="Z60" s="19"/>
      <c r="AA60" s="23" t="str">
        <f t="shared" si="4"/>
        <v>N/A</v>
      </c>
    </row>
    <row r="61" spans="2:27" hidden="1">
      <c r="B61" s="3">
        <v>49</v>
      </c>
      <c r="C61" s="5" t="s">
        <v>6</v>
      </c>
      <c r="D61" s="3"/>
      <c r="E61" s="28">
        <f>VLOOKUP($C61,Processes!$A$1:$B$9,2,FALSE)</f>
        <v>0.8</v>
      </c>
      <c r="F61" s="3"/>
      <c r="G61" s="20"/>
      <c r="H61" s="19"/>
      <c r="I61" s="20"/>
      <c r="J61" s="21" t="s">
        <v>21</v>
      </c>
      <c r="K61" s="19"/>
      <c r="L61" s="22">
        <f t="shared" si="0"/>
        <v>0</v>
      </c>
      <c r="M61" s="19"/>
      <c r="N61" s="23" t="str">
        <f t="shared" si="1"/>
        <v>N/A</v>
      </c>
      <c r="O61" s="20"/>
      <c r="P61" s="19"/>
      <c r="Q61" s="20"/>
      <c r="R61" s="21" t="s">
        <v>26</v>
      </c>
      <c r="S61" s="19"/>
      <c r="T61" s="22">
        <f t="shared" si="2"/>
        <v>0</v>
      </c>
      <c r="U61" s="19"/>
      <c r="V61" s="20"/>
      <c r="W61" s="21" t="s">
        <v>21</v>
      </c>
      <c r="X61" s="19"/>
      <c r="Y61" s="22">
        <f t="shared" si="3"/>
        <v>0</v>
      </c>
      <c r="Z61" s="19"/>
      <c r="AA61" s="23" t="str">
        <f t="shared" si="4"/>
        <v>N/A</v>
      </c>
    </row>
    <row r="62" spans="2:27" hidden="1">
      <c r="B62" s="3">
        <v>50</v>
      </c>
      <c r="C62" s="5" t="s">
        <v>6</v>
      </c>
      <c r="D62" s="3"/>
      <c r="E62" s="28">
        <f>VLOOKUP($C62,Processes!$A$1:$B$9,2,FALSE)</f>
        <v>0.8</v>
      </c>
      <c r="F62" s="3"/>
      <c r="G62" s="20"/>
      <c r="H62" s="19"/>
      <c r="I62" s="20"/>
      <c r="J62" s="21" t="s">
        <v>21</v>
      </c>
      <c r="K62" s="19"/>
      <c r="L62" s="22">
        <f t="shared" si="0"/>
        <v>0</v>
      </c>
      <c r="M62" s="19"/>
      <c r="N62" s="23" t="str">
        <f t="shared" si="1"/>
        <v>N/A</v>
      </c>
      <c r="O62" s="20"/>
      <c r="P62" s="19"/>
      <c r="Q62" s="20"/>
      <c r="R62" s="21" t="s">
        <v>26</v>
      </c>
      <c r="S62" s="19"/>
      <c r="T62" s="22">
        <f t="shared" si="2"/>
        <v>0</v>
      </c>
      <c r="U62" s="19"/>
      <c r="V62" s="20"/>
      <c r="W62" s="21" t="s">
        <v>21</v>
      </c>
      <c r="X62" s="19"/>
      <c r="Y62" s="22">
        <f t="shared" si="3"/>
        <v>0</v>
      </c>
      <c r="Z62" s="19"/>
      <c r="AA62" s="23" t="str">
        <f t="shared" si="4"/>
        <v>N/A</v>
      </c>
    </row>
    <row r="63" spans="2:27" hidden="1"/>
    <row r="64" spans="2:27" ht="15" hidden="1" customHeight="1">
      <c r="C64" s="38" t="s">
        <v>43</v>
      </c>
      <c r="D64" s="29"/>
      <c r="E64" s="29"/>
      <c r="J64" t="s">
        <v>48</v>
      </c>
      <c r="N64" s="24" t="e">
        <f>AVERAGEIF(N13:N62,"&lt;&gt;0")</f>
        <v>#DIV/0!</v>
      </c>
      <c r="W64" t="s">
        <v>48</v>
      </c>
      <c r="AA64" s="24" t="e">
        <f>AVERAGEIF(AA13:AA62,"&lt;&gt;0")</f>
        <v>#DIV/0!</v>
      </c>
    </row>
    <row r="65" spans="3:27" hidden="1">
      <c r="C65" s="39"/>
      <c r="D65" s="29"/>
      <c r="E65" s="29"/>
      <c r="J65" t="s">
        <v>49</v>
      </c>
      <c r="N65" s="25" t="e">
        <f>STDEV(N13:N62)</f>
        <v>#DIV/0!</v>
      </c>
      <c r="W65" t="s">
        <v>49</v>
      </c>
      <c r="AA65" s="25" t="e">
        <f>STDEV(AA13:AA62)</f>
        <v>#DIV/0!</v>
      </c>
    </row>
    <row r="66" spans="3:27" hidden="1">
      <c r="C66" s="39"/>
      <c r="D66" s="29"/>
      <c r="E66" s="29"/>
      <c r="J66" t="s">
        <v>50</v>
      </c>
      <c r="N66" s="24">
        <f>MIN(N13:N62)</f>
        <v>0</v>
      </c>
      <c r="W66" t="s">
        <v>50</v>
      </c>
      <c r="AA66" s="24">
        <f>MIN(AA13:AA62)</f>
        <v>0</v>
      </c>
    </row>
    <row r="67" spans="3:27" hidden="1">
      <c r="C67" s="39"/>
      <c r="D67" s="29"/>
      <c r="E67" s="29"/>
      <c r="J67" t="s">
        <v>51</v>
      </c>
      <c r="N67" s="24">
        <f>MAX(N13:N62)</f>
        <v>0</v>
      </c>
      <c r="W67" t="s">
        <v>51</v>
      </c>
      <c r="AA67" s="24">
        <f>MAX(AA13:AA62)</f>
        <v>0</v>
      </c>
    </row>
    <row r="68" spans="3:27" hidden="1">
      <c r="C68" s="39"/>
      <c r="D68" s="29"/>
      <c r="E68" s="29"/>
      <c r="L68" s="7"/>
      <c r="M68" s="7"/>
      <c r="N68" s="7"/>
      <c r="O68" s="7"/>
    </row>
    <row r="69" spans="3:27" hidden="1">
      <c r="C69" s="39"/>
      <c r="D69" s="29"/>
      <c r="E69" s="29"/>
      <c r="G69" s="9" t="s">
        <v>56</v>
      </c>
      <c r="H69" s="15"/>
      <c r="I69" s="10"/>
      <c r="J69" s="10" t="s">
        <v>55</v>
      </c>
      <c r="K69" s="10"/>
      <c r="L69" s="10"/>
      <c r="M69" s="10"/>
      <c r="N69" s="11" t="s">
        <v>57</v>
      </c>
      <c r="O69" s="7"/>
      <c r="V69" s="9" t="s">
        <v>56</v>
      </c>
      <c r="W69" s="10"/>
      <c r="X69" s="10" t="s">
        <v>55</v>
      </c>
      <c r="Y69" s="15"/>
      <c r="Z69" s="10"/>
      <c r="AA69" s="11" t="s">
        <v>57</v>
      </c>
    </row>
    <row r="70" spans="3:27" ht="15.75" hidden="1">
      <c r="C70" s="39"/>
      <c r="D70" s="29"/>
      <c r="E70" s="29"/>
      <c r="G70" s="12" t="e">
        <f>N66-(0.25*N64)</f>
        <v>#DIV/0!</v>
      </c>
      <c r="H70" s="15"/>
      <c r="I70" s="10"/>
      <c r="J70" s="10" t="s">
        <v>73</v>
      </c>
      <c r="K70" s="10"/>
      <c r="L70" s="10"/>
      <c r="M70" s="10"/>
      <c r="N70" s="13" t="e">
        <f>N67+(0.25*N64)</f>
        <v>#DIV/0!</v>
      </c>
      <c r="O70" s="7"/>
      <c r="V70" s="12" t="e">
        <f>AA66-(0.25*AA64)</f>
        <v>#DIV/0!</v>
      </c>
      <c r="W70" s="10"/>
      <c r="X70" s="10" t="s">
        <v>73</v>
      </c>
      <c r="Y70" s="15"/>
      <c r="Z70" s="10"/>
      <c r="AA70" s="13" t="e">
        <f>AA67+(0.25*AA64)</f>
        <v>#DIV/0!</v>
      </c>
    </row>
    <row r="71" spans="3:27" ht="15.75" hidden="1">
      <c r="C71" s="39"/>
      <c r="D71" s="29"/>
      <c r="E71" s="29"/>
      <c r="G71" s="12" t="e">
        <f>0.75*N64</f>
        <v>#DIV/0!</v>
      </c>
      <c r="H71" s="15"/>
      <c r="I71" s="10"/>
      <c r="J71" s="10" t="s">
        <v>75</v>
      </c>
      <c r="K71" s="10"/>
      <c r="L71" s="10"/>
      <c r="M71" s="10"/>
      <c r="N71" s="13" t="e">
        <f>1.25*N64</f>
        <v>#DIV/0!</v>
      </c>
      <c r="O71" s="7"/>
      <c r="V71" s="12" t="e">
        <f>0.75*AA64</f>
        <v>#DIV/0!</v>
      </c>
      <c r="W71" s="10"/>
      <c r="X71" s="10" t="s">
        <v>75</v>
      </c>
      <c r="Y71" s="15"/>
      <c r="Z71" s="10"/>
      <c r="AA71" s="13" t="e">
        <f>1.25*AA64</f>
        <v>#DIV/0!</v>
      </c>
    </row>
    <row r="72" spans="3:27" hidden="1">
      <c r="C72" s="39"/>
      <c r="D72" s="29"/>
      <c r="E72" s="29"/>
      <c r="G72" s="12" t="e">
        <f>0.9*(N64-N65)</f>
        <v>#DIV/0!</v>
      </c>
      <c r="H72" s="15"/>
      <c r="I72" s="10"/>
      <c r="J72" s="10" t="s">
        <v>52</v>
      </c>
      <c r="K72" s="10"/>
      <c r="L72" s="10"/>
      <c r="M72" s="10"/>
      <c r="N72" s="13" t="e">
        <f>1.1*(N64+N65)</f>
        <v>#DIV/0!</v>
      </c>
      <c r="O72" s="7"/>
      <c r="V72" s="12" t="e">
        <f>0.9*(AA64-AA65)</f>
        <v>#DIV/0!</v>
      </c>
      <c r="W72" s="10"/>
      <c r="X72" s="10" t="s">
        <v>52</v>
      </c>
      <c r="Y72" s="15"/>
      <c r="Z72" s="10"/>
      <c r="AA72" s="13" t="e">
        <f>1.1*(AA64+AA65)</f>
        <v>#DIV/0!</v>
      </c>
    </row>
    <row r="73" spans="3:27" hidden="1">
      <c r="C73" s="39"/>
      <c r="D73" s="29"/>
      <c r="E73" s="29"/>
      <c r="G73" s="12">
        <f>N66</f>
        <v>0</v>
      </c>
      <c r="H73" s="15"/>
      <c r="I73" s="10"/>
      <c r="J73" s="10" t="s">
        <v>74</v>
      </c>
      <c r="K73" s="10"/>
      <c r="L73" s="10"/>
      <c r="M73" s="10"/>
      <c r="N73" s="13">
        <f>N67</f>
        <v>0</v>
      </c>
      <c r="O73" s="7"/>
      <c r="V73" s="12">
        <f>AA66</f>
        <v>0</v>
      </c>
      <c r="W73" s="10"/>
      <c r="X73" s="10" t="s">
        <v>74</v>
      </c>
      <c r="Y73" s="15"/>
      <c r="Z73" s="10"/>
      <c r="AA73" s="13">
        <f>AA67</f>
        <v>0</v>
      </c>
    </row>
    <row r="74" spans="3:27" hidden="1">
      <c r="C74" s="39"/>
      <c r="D74" s="29"/>
      <c r="E74" s="29"/>
      <c r="G74" s="12" t="e">
        <f>N64-N65</f>
        <v>#DIV/0!</v>
      </c>
      <c r="H74" s="15"/>
      <c r="I74" s="10"/>
      <c r="J74" s="10" t="s">
        <v>53</v>
      </c>
      <c r="K74" s="10"/>
      <c r="L74" s="10"/>
      <c r="M74" s="10"/>
      <c r="N74" s="13" t="e">
        <f>N64+N65</f>
        <v>#DIV/0!</v>
      </c>
      <c r="O74" s="7"/>
      <c r="V74" s="12" t="e">
        <f>AA64-AA65</f>
        <v>#DIV/0!</v>
      </c>
      <c r="W74" s="10"/>
      <c r="X74" s="10" t="s">
        <v>53</v>
      </c>
      <c r="Y74" s="15"/>
      <c r="Z74" s="10"/>
      <c r="AA74" s="13" t="e">
        <f>AA64+AA65</f>
        <v>#DIV/0!</v>
      </c>
    </row>
    <row r="75" spans="3:27" hidden="1">
      <c r="C75" s="39"/>
      <c r="D75" s="29"/>
      <c r="E75" s="29"/>
      <c r="G75" s="12" t="e">
        <f>0.9*N64</f>
        <v>#DIV/0!</v>
      </c>
      <c r="H75" s="15"/>
      <c r="I75" s="10"/>
      <c r="J75" s="10" t="s">
        <v>54</v>
      </c>
      <c r="K75" s="10"/>
      <c r="L75" s="10"/>
      <c r="M75" s="10"/>
      <c r="N75" s="13" t="e">
        <f>1.1*N64</f>
        <v>#DIV/0!</v>
      </c>
      <c r="O75" s="7"/>
      <c r="V75" s="12" t="e">
        <f>0.9*AA64</f>
        <v>#DIV/0!</v>
      </c>
      <c r="W75" s="10"/>
      <c r="X75" s="10" t="s">
        <v>54</v>
      </c>
      <c r="Y75" s="15"/>
      <c r="Z75" s="10"/>
      <c r="AA75" s="13" t="e">
        <f>1.1*AA64</f>
        <v>#DIV/0!</v>
      </c>
    </row>
    <row r="76" spans="3:27" hidden="1">
      <c r="C76" s="39"/>
      <c r="D76" s="29"/>
      <c r="E76" s="29"/>
    </row>
    <row r="77" spans="3:27" hidden="1">
      <c r="C77" s="39"/>
      <c r="D77" s="29"/>
      <c r="E77" s="29"/>
    </row>
    <row r="78" spans="3:27" hidden="1">
      <c r="C78" s="40"/>
      <c r="D78" s="29"/>
      <c r="E78" s="29"/>
    </row>
    <row r="79" spans="3:27">
      <c r="C79" s="7"/>
      <c r="D79" s="7"/>
      <c r="E79" s="7"/>
    </row>
    <row r="80" spans="3:27" ht="240.75" customHeight="1">
      <c r="C80" s="26" t="s">
        <v>47</v>
      </c>
      <c r="D80" s="30"/>
      <c r="E80" s="30"/>
    </row>
    <row r="81" spans="3:5">
      <c r="C81" s="27"/>
      <c r="D81" s="30"/>
      <c r="E81" s="30"/>
    </row>
  </sheetData>
  <sheetProtection password="8E74" sheet="1" objects="1" scenarios="1" formatColumns="0" formatRows="0"/>
  <mergeCells count="3">
    <mergeCell ref="O11:AA11"/>
    <mergeCell ref="G11:N11"/>
    <mergeCell ref="C64:C78"/>
  </mergeCells>
  <dataValidations count="7">
    <dataValidation type="list" showInputMessage="1" showErrorMessage="1" sqref="R6:R8 R13:R62">
      <formula1>TimeUnits</formula1>
    </dataValidation>
    <dataValidation type="list" showInputMessage="1" showErrorMessage="1" prompt="Select the units for your measured length of weld deposit" sqref="W6:W8 J6:J8 W13:W62 J13:J62">
      <formula1>ROLUnits</formula1>
    </dataValidation>
    <dataValidation type="list" showInputMessage="1" showErrorMessage="1" sqref="C10:E10">
      <formula1>TravelSpeed</formula1>
    </dataValidation>
    <dataValidation type="list" showInputMessage="1" showErrorMessage="1" prompt="Select whether to calculate arc energy (without process thermal efficiency factor) or heat input (with process thermal efficiency factor)" sqref="C6">
      <formula1>WaveformCalculationType</formula1>
    </dataValidation>
    <dataValidation type="list" showInputMessage="1" showErrorMessage="1" prompt="Select the relevant welding process" sqref="C13:C62">
      <formula1>Processes</formula1>
    </dataValidation>
    <dataValidation showInputMessage="1" showErrorMessage="1" prompt="Select whether to calculate arc energy (without process thermal efficiency factor) or heat input (with process thermal efficiency factor)" sqref="D6:E8"/>
    <dataValidation type="list" showInputMessage="1" showErrorMessage="1" prompt="Select whether to calculate arc energy (without process thermal efficiency factor) or heat input (with process thermal efficiency factor)" sqref="C8">
      <formula1>CalculationType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2"/>
  <sheetViews>
    <sheetView workbookViewId="0">
      <selection sqref="A1:A2"/>
    </sheetView>
  </sheetViews>
  <sheetFormatPr defaultRowHeight="15"/>
  <cols>
    <col min="1" max="1" width="20.28515625" bestFit="1" customWidth="1"/>
  </cols>
  <sheetData>
    <row r="1" spans="1:1">
      <c r="A1" t="s">
        <v>59</v>
      </c>
    </row>
    <row r="2" spans="1:1">
      <c r="A2" t="s">
        <v>60</v>
      </c>
    </row>
  </sheetData>
  <sheetProtection password="8E7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Welding Parameter Calculation</vt:lpstr>
      <vt:lpstr>Processes</vt:lpstr>
      <vt:lpstr>SpeedUnits</vt:lpstr>
      <vt:lpstr>ROLUnits</vt:lpstr>
      <vt:lpstr>TimeUnits</vt:lpstr>
      <vt:lpstr>CalculationType</vt:lpstr>
      <vt:lpstr>TravelSpeed</vt:lpstr>
      <vt:lpstr>Waveform Controlled Calculation</vt:lpstr>
      <vt:lpstr>WaveformCalculationType</vt:lpstr>
      <vt:lpstr>CalculationType</vt:lpstr>
      <vt:lpstr>Processes</vt:lpstr>
      <vt:lpstr>ROLUnits</vt:lpstr>
      <vt:lpstr>SpeedUnits</vt:lpstr>
      <vt:lpstr>TimeUnits</vt:lpstr>
      <vt:lpstr>TravelSpeed</vt:lpstr>
      <vt:lpstr>WaveformCalculationType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Input Calculator</dc:title>
  <dc:creator/>
  <cp:lastModifiedBy/>
  <dcterms:created xsi:type="dcterms:W3CDTF">2016-06-13T22:54:45Z</dcterms:created>
  <dcterms:modified xsi:type="dcterms:W3CDTF">2019-05-04T12:58:35Z</dcterms:modified>
</cp:coreProperties>
</file>